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R:\אתר האינטרנט\דוחות לאתר האינטרנט\מסמכים שאינם מתעדכנים בתכיפות\נתונים סטיסטיים\"/>
    </mc:Choice>
  </mc:AlternateContent>
  <xr:revisionPtr revIDLastSave="0" documentId="8_{40EFFABA-FCA5-4085-A2E2-62BBAE7926AC}" xr6:coauthVersionLast="47" xr6:coauthVersionMax="47" xr10:uidLastSave="{00000000-0000-0000-0000-000000000000}"/>
  <workbookProtection workbookPassword="CC43" lockStructure="1"/>
  <bookViews>
    <workbookView xWindow="-28920" yWindow="4050" windowWidth="29040" windowHeight="15720" tabRatio="861"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Area" localSheetId="12">'נספח א5 - G'!$A$1:$X$15</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4" l="1"/>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S47" i="5"/>
  <c r="T47" i="5"/>
  <c r="U47" i="5"/>
  <c r="V47" i="5"/>
  <c r="W47" i="5"/>
  <c r="S48" i="5"/>
  <c r="T48" i="5"/>
  <c r="U48" i="5"/>
  <c r="V48" i="5"/>
  <c r="W48" i="5"/>
  <c r="S49" i="5"/>
  <c r="T49" i="5"/>
  <c r="U49" i="5"/>
  <c r="V49" i="5"/>
  <c r="W49" i="5"/>
  <c r="R47" i="5"/>
  <c r="R48" i="5"/>
  <c r="R49" i="5"/>
  <c r="Q24" i="5"/>
  <c r="Q28" i="5" s="1"/>
  <c r="Q25" i="5"/>
  <c r="Q26" i="5"/>
  <c r="Q27" i="5"/>
  <c r="L46" i="5"/>
  <c r="M46" i="5"/>
  <c r="N46" i="5"/>
  <c r="O46" i="5"/>
  <c r="P46" i="5"/>
  <c r="L47" i="5"/>
  <c r="M47" i="5"/>
  <c r="N47" i="5"/>
  <c r="O47" i="5"/>
  <c r="P47" i="5"/>
  <c r="L48" i="5"/>
  <c r="M48" i="5"/>
  <c r="N48" i="5"/>
  <c r="O48" i="5"/>
  <c r="P48" i="5"/>
  <c r="L49" i="5"/>
  <c r="M49" i="5"/>
  <c r="N49" i="5"/>
  <c r="O49" i="5"/>
  <c r="P49" i="5"/>
  <c r="K47" i="5"/>
  <c r="K48" i="5"/>
  <c r="K49" i="5"/>
  <c r="Q20" i="5"/>
  <c r="Q21" i="5"/>
  <c r="L42" i="5"/>
  <c r="M42" i="5"/>
  <c r="N42" i="5"/>
  <c r="N44" i="5" s="1"/>
  <c r="O42" i="5"/>
  <c r="P42" i="5"/>
  <c r="L43" i="5"/>
  <c r="L44" i="5" s="1"/>
  <c r="M43" i="5"/>
  <c r="N43" i="5"/>
  <c r="O43" i="5"/>
  <c r="P43" i="5"/>
  <c r="K43" i="5"/>
  <c r="S42" i="5"/>
  <c r="T42" i="5"/>
  <c r="U42" i="5"/>
  <c r="V42" i="5"/>
  <c r="V44" i="5" s="1"/>
  <c r="W42" i="5"/>
  <c r="S43" i="5"/>
  <c r="T43" i="5"/>
  <c r="T44" i="5" s="1"/>
  <c r="U43" i="5"/>
  <c r="V43" i="5"/>
  <c r="W43" i="5"/>
  <c r="R43" i="5"/>
  <c r="S35" i="5"/>
  <c r="T35" i="5"/>
  <c r="U35" i="5"/>
  <c r="V35" i="5"/>
  <c r="W35" i="5"/>
  <c r="S36" i="5"/>
  <c r="T36" i="5"/>
  <c r="U36" i="5"/>
  <c r="V36" i="5"/>
  <c r="W36" i="5"/>
  <c r="S37" i="5"/>
  <c r="T37" i="5"/>
  <c r="U37" i="5"/>
  <c r="V37" i="5"/>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R35" i="5"/>
  <c r="T11" i="10"/>
  <c r="K46" i="5"/>
  <c r="M22" i="10"/>
  <c r="K42" i="5"/>
  <c r="M18" i="10"/>
  <c r="K35" i="5"/>
  <c r="M11" i="10"/>
  <c r="C24" i="5"/>
  <c r="C25" i="5"/>
  <c r="C26" i="5"/>
  <c r="C27" i="5"/>
  <c r="E46" i="5"/>
  <c r="F46" i="5"/>
  <c r="C46" i="5" s="1"/>
  <c r="G46" i="5"/>
  <c r="H46" i="5"/>
  <c r="I46" i="5"/>
  <c r="E47" i="5"/>
  <c r="E50" i="5" s="1"/>
  <c r="F47" i="5"/>
  <c r="G47" i="5"/>
  <c r="H47" i="5"/>
  <c r="I47" i="5"/>
  <c r="I50" i="5" s="1"/>
  <c r="E48" i="5"/>
  <c r="F48" i="5"/>
  <c r="G48" i="5"/>
  <c r="H48" i="5"/>
  <c r="H50" i="5" s="1"/>
  <c r="I48" i="5"/>
  <c r="E49" i="5"/>
  <c r="F49" i="5"/>
  <c r="G49" i="5"/>
  <c r="G50" i="5" s="1"/>
  <c r="H49" i="5"/>
  <c r="I49" i="5"/>
  <c r="D47" i="5"/>
  <c r="D48" i="5"/>
  <c r="D50" i="5" s="1"/>
  <c r="D49" i="5"/>
  <c r="C20" i="5"/>
  <c r="C21" i="5"/>
  <c r="E42" i="5"/>
  <c r="F42" i="5"/>
  <c r="G42" i="5"/>
  <c r="H42" i="5"/>
  <c r="I42" i="5"/>
  <c r="I44" i="5" s="1"/>
  <c r="E43" i="5"/>
  <c r="F43" i="5"/>
  <c r="G43" i="5"/>
  <c r="H43" i="5"/>
  <c r="I43" i="5"/>
  <c r="D43" i="5"/>
  <c r="C12" i="5"/>
  <c r="C13" i="5"/>
  <c r="C14" i="5"/>
  <c r="C15" i="5"/>
  <c r="C16" i="5"/>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D35" i="5"/>
  <c r="F18" i="10"/>
  <c r="F11" i="10"/>
  <c r="K50" i="5"/>
  <c r="W44" i="5"/>
  <c r="O44" i="5"/>
  <c r="K44" i="5"/>
  <c r="J12" i="5"/>
  <c r="J13" i="5"/>
  <c r="J14" i="5"/>
  <c r="J15" i="5"/>
  <c r="J16" i="5"/>
  <c r="DK20" i="4"/>
  <c r="DK21" i="4"/>
  <c r="BM42" i="4"/>
  <c r="BM43" i="4"/>
  <c r="BL42" i="4"/>
  <c r="BL43" i="4"/>
  <c r="BL44" i="4" s="1"/>
  <c r="BK42" i="4"/>
  <c r="BK44" i="4" s="1"/>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B44" i="4" s="1"/>
  <c r="BC42" i="4"/>
  <c r="BD42" i="4"/>
  <c r="BE42" i="4"/>
  <c r="BF42" i="4"/>
  <c r="BF44" i="4" s="1"/>
  <c r="BB43" i="4"/>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AU42" i="4"/>
  <c r="AV42" i="4"/>
  <c r="AW42" i="4"/>
  <c r="AW44" i="4" s="1"/>
  <c r="AX42" i="4"/>
  <c r="AY42" i="4"/>
  <c r="AY44" i="4" s="1"/>
  <c r="AU43" i="4"/>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M40" i="4" s="1"/>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1" i="4"/>
  <c r="BU22" i="4" s="1"/>
  <c r="AM43" i="4"/>
  <c r="AN43" i="4"/>
  <c r="AO43" i="4"/>
  <c r="AO44" i="4" s="1"/>
  <c r="AP43" i="4"/>
  <c r="AQ43" i="4"/>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H44" i="4" s="1"/>
  <c r="AI43" i="4"/>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AB49" i="4"/>
  <c r="AC49" i="4"/>
  <c r="AD49" i="4"/>
  <c r="Z46" i="4"/>
  <c r="AA46" i="4"/>
  <c r="AB46" i="4"/>
  <c r="AC46" i="4"/>
  <c r="AD46" i="4"/>
  <c r="Y43" i="4"/>
  <c r="Z43" i="4"/>
  <c r="AA43" i="4"/>
  <c r="AB43" i="4"/>
  <c r="AC43" i="4"/>
  <c r="AD43" i="4"/>
  <c r="Z42" i="4"/>
  <c r="AA42" i="4"/>
  <c r="AB42" i="4"/>
  <c r="AC42" i="4"/>
  <c r="AD42" i="4"/>
  <c r="AS12" i="4"/>
  <c r="AS13" i="4"/>
  <c r="AS14" i="4"/>
  <c r="AS15" i="4"/>
  <c r="AS16" i="4"/>
  <c r="AZ12" i="4"/>
  <c r="AZ13" i="4"/>
  <c r="AZ14" i="4"/>
  <c r="AZ15" i="4"/>
  <c r="AZ16" i="4"/>
  <c r="Y36" i="4"/>
  <c r="Z36" i="4"/>
  <c r="AA36" i="4"/>
  <c r="AB36" i="4"/>
  <c r="AB40" i="4" s="1"/>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K44" i="4" s="1"/>
  <c r="L43" i="4"/>
  <c r="M43" i="4"/>
  <c r="N43" i="4"/>
  <c r="O43" i="4"/>
  <c r="P43" i="4"/>
  <c r="L42" i="4"/>
  <c r="M42" i="4"/>
  <c r="N42" i="4"/>
  <c r="O42" i="4"/>
  <c r="P42" i="4"/>
  <c r="Q12" i="4"/>
  <c r="Q13" i="4"/>
  <c r="Q14" i="4"/>
  <c r="Q15" i="4"/>
  <c r="Q16" i="4"/>
  <c r="X12" i="4"/>
  <c r="X13" i="4"/>
  <c r="X14" i="4"/>
  <c r="X15" i="4"/>
  <c r="X16" i="4"/>
  <c r="K36" i="4"/>
  <c r="L36" i="4"/>
  <c r="L40" i="4" s="1"/>
  <c r="M36" i="4"/>
  <c r="N36" i="4"/>
  <c r="O36" i="4"/>
  <c r="P36" i="4"/>
  <c r="P40" i="4" s="1"/>
  <c r="K37" i="4"/>
  <c r="L37" i="4"/>
  <c r="M37" i="4"/>
  <c r="N37" i="4"/>
  <c r="O37" i="4"/>
  <c r="P37" i="4"/>
  <c r="K38" i="4"/>
  <c r="L38" i="4"/>
  <c r="M38" i="4"/>
  <c r="N38" i="4"/>
  <c r="O38" i="4"/>
  <c r="P38" i="4"/>
  <c r="K39" i="4"/>
  <c r="L39" i="4"/>
  <c r="M39" i="4"/>
  <c r="N39" i="4"/>
  <c r="O39" i="4"/>
  <c r="P39" i="4"/>
  <c r="L35" i="4"/>
  <c r="M35" i="4"/>
  <c r="N35" i="4"/>
  <c r="O35" i="4"/>
  <c r="P35" i="4"/>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G43" i="4"/>
  <c r="F43" i="4"/>
  <c r="E43" i="4"/>
  <c r="D43" i="4"/>
  <c r="I42" i="4"/>
  <c r="H42" i="4"/>
  <c r="H44" i="4" s="1"/>
  <c r="G42" i="4"/>
  <c r="G44" i="4" s="1"/>
  <c r="F42" i="4"/>
  <c r="F44" i="4" s="1"/>
  <c r="E42" i="4"/>
  <c r="D42" i="4"/>
  <c r="F17" i="9"/>
  <c r="C12" i="4"/>
  <c r="C13" i="4"/>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H40" i="4" s="1"/>
  <c r="G35" i="4"/>
  <c r="E35" i="4"/>
  <c r="D35" i="4"/>
  <c r="F10" i="9"/>
  <c r="AV44" i="4"/>
  <c r="AQ44" i="4"/>
  <c r="AM44" i="4"/>
  <c r="AK44" i="4"/>
  <c r="AG44" i="4"/>
  <c r="W44" i="4"/>
  <c r="M40" i="4"/>
  <c r="C24" i="3"/>
  <c r="C25" i="3"/>
  <c r="C26" i="3"/>
  <c r="C27" i="3"/>
  <c r="P50" i="3"/>
  <c r="O50" i="3"/>
  <c r="N50" i="3"/>
  <c r="M50" i="3"/>
  <c r="L50" i="3"/>
  <c r="K50" i="3"/>
  <c r="P49" i="3"/>
  <c r="O49" i="3"/>
  <c r="N49" i="3"/>
  <c r="M49" i="3"/>
  <c r="L49" i="3"/>
  <c r="K49" i="3"/>
  <c r="P48" i="3"/>
  <c r="O48" i="3"/>
  <c r="N48" i="3"/>
  <c r="M48" i="3"/>
  <c r="L48" i="3"/>
  <c r="K48" i="3"/>
  <c r="P47" i="3"/>
  <c r="O47" i="3"/>
  <c r="O51" i="3" s="1"/>
  <c r="N47" i="3"/>
  <c r="M47" i="3"/>
  <c r="L47" i="3"/>
  <c r="K47" i="3"/>
  <c r="W50" i="3"/>
  <c r="V50" i="3"/>
  <c r="U50" i="3"/>
  <c r="T50" i="3"/>
  <c r="S50" i="3"/>
  <c r="R50" i="3"/>
  <c r="W49" i="3"/>
  <c r="V49" i="3"/>
  <c r="U49" i="3"/>
  <c r="T49" i="3"/>
  <c r="S49" i="3"/>
  <c r="R49" i="3"/>
  <c r="W48" i="3"/>
  <c r="V48" i="3"/>
  <c r="U48" i="3"/>
  <c r="T48" i="3"/>
  <c r="S48" i="3"/>
  <c r="R48" i="3"/>
  <c r="W47" i="3"/>
  <c r="W51" i="3" s="1"/>
  <c r="V47" i="3"/>
  <c r="U47" i="3"/>
  <c r="T47" i="3"/>
  <c r="S47" i="3"/>
  <c r="S51" i="3" s="1"/>
  <c r="R47" i="3"/>
  <c r="AD50" i="3"/>
  <c r="AC50" i="3"/>
  <c r="AB50" i="3"/>
  <c r="AA50" i="3"/>
  <c r="Z50" i="3"/>
  <c r="Y50" i="3"/>
  <c r="AD49" i="3"/>
  <c r="AC49" i="3"/>
  <c r="AB49" i="3"/>
  <c r="AA49" i="3"/>
  <c r="Z49" i="3"/>
  <c r="Y49" i="3"/>
  <c r="AD48" i="3"/>
  <c r="AC48" i="3"/>
  <c r="AB48" i="3"/>
  <c r="AA48" i="3"/>
  <c r="Z48" i="3"/>
  <c r="Y48" i="3"/>
  <c r="AD47" i="3"/>
  <c r="AD51" i="3" s="1"/>
  <c r="AC47" i="3"/>
  <c r="AB47" i="3"/>
  <c r="AA47" i="3"/>
  <c r="Z47" i="3"/>
  <c r="Z51" i="3" s="1"/>
  <c r="Y47" i="3"/>
  <c r="AK50" i="3"/>
  <c r="AJ50" i="3"/>
  <c r="AI50" i="3"/>
  <c r="AH50" i="3"/>
  <c r="AG50" i="3"/>
  <c r="AF50" i="3"/>
  <c r="AK49" i="3"/>
  <c r="AJ49" i="3"/>
  <c r="AI49" i="3"/>
  <c r="AH49" i="3"/>
  <c r="AG49" i="3"/>
  <c r="AF49" i="3"/>
  <c r="AK48" i="3"/>
  <c r="AJ48" i="3"/>
  <c r="AI48" i="3"/>
  <c r="AH48" i="3"/>
  <c r="AG48" i="3"/>
  <c r="AF48" i="3"/>
  <c r="AK47" i="3"/>
  <c r="AJ47" i="3"/>
  <c r="AJ51" i="3" s="1"/>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G45" i="3" s="1"/>
  <c r="AF44" i="3"/>
  <c r="AK43" i="3"/>
  <c r="AJ43" i="3"/>
  <c r="AI43" i="3"/>
  <c r="AH43" i="3"/>
  <c r="AG43" i="3"/>
  <c r="AF43" i="3"/>
  <c r="W44" i="3"/>
  <c r="V44" i="3"/>
  <c r="U44" i="3"/>
  <c r="T44" i="3"/>
  <c r="S44" i="3"/>
  <c r="S45" i="3" s="1"/>
  <c r="R44" i="3"/>
  <c r="W43" i="3"/>
  <c r="V43" i="3"/>
  <c r="V45" i="3" s="1"/>
  <c r="U43" i="3"/>
  <c r="T43" i="3"/>
  <c r="S43" i="3"/>
  <c r="R43" i="3"/>
  <c r="R45" i="3" s="1"/>
  <c r="AD44" i="3"/>
  <c r="AC44" i="3"/>
  <c r="AB44" i="3"/>
  <c r="AA44" i="3"/>
  <c r="Z44" i="3"/>
  <c r="Y44" i="3"/>
  <c r="AD43" i="3"/>
  <c r="AC43" i="3"/>
  <c r="AC45" i="3" s="1"/>
  <c r="AB43" i="3"/>
  <c r="AA43" i="3"/>
  <c r="Z43" i="3"/>
  <c r="Y43" i="3"/>
  <c r="Y45" i="3" s="1"/>
  <c r="P44" i="3"/>
  <c r="O44" i="3"/>
  <c r="N44" i="3"/>
  <c r="M44" i="3"/>
  <c r="L44" i="3"/>
  <c r="K44" i="3"/>
  <c r="P43" i="3"/>
  <c r="O43" i="3"/>
  <c r="N43" i="3"/>
  <c r="M43" i="3"/>
  <c r="L43" i="3"/>
  <c r="K43" i="3"/>
  <c r="I44" i="3"/>
  <c r="H44" i="3"/>
  <c r="G44" i="3"/>
  <c r="G45" i="3" s="1"/>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M39" i="3"/>
  <c r="L39" i="3"/>
  <c r="K39" i="3"/>
  <c r="P38" i="3"/>
  <c r="O38" i="3"/>
  <c r="N38" i="3"/>
  <c r="M38" i="3"/>
  <c r="L38" i="3"/>
  <c r="K38" i="3"/>
  <c r="P37" i="3"/>
  <c r="O37" i="3"/>
  <c r="N37" i="3"/>
  <c r="M37" i="3"/>
  <c r="L37" i="3"/>
  <c r="K37" i="3"/>
  <c r="P36" i="3"/>
  <c r="O36" i="3"/>
  <c r="N36" i="3"/>
  <c r="M36" i="3"/>
  <c r="M41" i="3" s="1"/>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P11" i="26"/>
  <c r="O11" i="26"/>
  <c r="N11" i="26"/>
  <c r="M11" i="26"/>
  <c r="L11" i="26"/>
  <c r="AE24" i="5"/>
  <c r="AE25" i="5"/>
  <c r="AE26" i="5"/>
  <c r="AE27" i="5"/>
  <c r="R24" i="26"/>
  <c r="R23" i="26"/>
  <c r="R22" i="26"/>
  <c r="R21" i="26"/>
  <c r="AE20" i="5"/>
  <c r="AE21" i="5"/>
  <c r="R18" i="26"/>
  <c r="R17" i="26"/>
  <c r="X24" i="5"/>
  <c r="X25" i="5"/>
  <c r="X26" i="5"/>
  <c r="X27" i="5"/>
  <c r="L24" i="26"/>
  <c r="L23" i="26"/>
  <c r="L22" i="26"/>
  <c r="L21" i="26"/>
  <c r="X20" i="5"/>
  <c r="X21" i="5"/>
  <c r="L18" i="26"/>
  <c r="L17" i="26"/>
  <c r="L14" i="26"/>
  <c r="L13" i="26"/>
  <c r="L12" i="26"/>
  <c r="J24" i="5"/>
  <c r="J25" i="5"/>
  <c r="J26" i="5"/>
  <c r="J27" i="5"/>
  <c r="F24" i="26"/>
  <c r="F23" i="26"/>
  <c r="F22" i="26"/>
  <c r="F21" i="26"/>
  <c r="J20" i="5"/>
  <c r="J21" i="5"/>
  <c r="F18" i="26"/>
  <c r="F17" i="26"/>
  <c r="B3" i="26"/>
  <c r="B2" i="26"/>
  <c r="B1" i="26"/>
  <c r="BF10" i="25"/>
  <c r="BF14" i="25" s="1"/>
  <c r="BE10" i="25"/>
  <c r="BD10" i="25"/>
  <c r="BC10" i="25"/>
  <c r="BB10" i="25"/>
  <c r="AT10" i="25"/>
  <c r="AS10" i="25"/>
  <c r="AR10" i="25"/>
  <c r="AQ10" i="25"/>
  <c r="AP10" i="25"/>
  <c r="AP14" i="25" s="1"/>
  <c r="DD24" i="4"/>
  <c r="DD25" i="4"/>
  <c r="DD26" i="4"/>
  <c r="DD27" i="4"/>
  <c r="BB23" i="25"/>
  <c r="BB22" i="25"/>
  <c r="BB21" i="25"/>
  <c r="BB20" i="25"/>
  <c r="DD20" i="4"/>
  <c r="DD21" i="4"/>
  <c r="BB17" i="25"/>
  <c r="BB16" i="25"/>
  <c r="BB13" i="25"/>
  <c r="BA13" i="25" s="1"/>
  <c r="BB12" i="25"/>
  <c r="BB11" i="25"/>
  <c r="CP24" i="4"/>
  <c r="CP25" i="4"/>
  <c r="CP26" i="4"/>
  <c r="CP27" i="4"/>
  <c r="AV23" i="25"/>
  <c r="AV22" i="25"/>
  <c r="AV21" i="25"/>
  <c r="AV20" i="25"/>
  <c r="CP20" i="4"/>
  <c r="CP22" i="4" s="1"/>
  <c r="CP21" i="4"/>
  <c r="AV17" i="25"/>
  <c r="AV16" i="25"/>
  <c r="CB24" i="4"/>
  <c r="CB25" i="4"/>
  <c r="CB26" i="4"/>
  <c r="CB27" i="4"/>
  <c r="AP23" i="25"/>
  <c r="AP22" i="25"/>
  <c r="AP21" i="25"/>
  <c r="AP20" i="25"/>
  <c r="AP24" i="25" s="1"/>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C21" i="25" s="1"/>
  <c r="AD20" i="25"/>
  <c r="BG20" i="4"/>
  <c r="BG21" i="4"/>
  <c r="AD17" i="25"/>
  <c r="AD16" i="25"/>
  <c r="AS24" i="4"/>
  <c r="AS25" i="4"/>
  <c r="AS26" i="4"/>
  <c r="AS27" i="4"/>
  <c r="X23" i="25"/>
  <c r="X22" i="25"/>
  <c r="W22" i="25" s="1"/>
  <c r="X21" i="25"/>
  <c r="X20" i="25"/>
  <c r="AS20" i="4"/>
  <c r="AS22" i="4" s="1"/>
  <c r="AS21" i="4"/>
  <c r="X17" i="25"/>
  <c r="X16" i="25"/>
  <c r="AE24" i="4"/>
  <c r="AE25" i="4"/>
  <c r="AE26" i="4"/>
  <c r="AE27" i="4"/>
  <c r="R23" i="25"/>
  <c r="R22" i="25"/>
  <c r="R21" i="25"/>
  <c r="R20" i="25"/>
  <c r="AE20" i="4"/>
  <c r="AE22" i="4" s="1"/>
  <c r="AE21" i="4"/>
  <c r="R17" i="25"/>
  <c r="R16" i="25"/>
  <c r="Q24" i="4"/>
  <c r="Q25" i="4"/>
  <c r="Q26" i="4"/>
  <c r="Q27" i="4"/>
  <c r="L23" i="25"/>
  <c r="L22" i="25"/>
  <c r="L24" i="25" s="1"/>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1" i="3"/>
  <c r="AD18" i="24"/>
  <c r="AD17" i="24"/>
  <c r="X24" i="3"/>
  <c r="X25" i="3"/>
  <c r="X26" i="3"/>
  <c r="X27" i="3"/>
  <c r="X20" i="3"/>
  <c r="X21" i="3"/>
  <c r="Q24" i="3"/>
  <c r="Q25" i="3"/>
  <c r="Q26" i="3"/>
  <c r="Q27" i="3"/>
  <c r="Q20" i="3"/>
  <c r="Q21" i="3"/>
  <c r="J24" i="3"/>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B3" i="24"/>
  <c r="B2" i="24"/>
  <c r="B1" i="24"/>
  <c r="H25"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BM19" i="9" s="1"/>
  <c r="DG22" i="4"/>
  <c r="DF22" i="4"/>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I20" i="25"/>
  <c r="F20" i="25"/>
  <c r="H23" i="25"/>
  <c r="G22" i="25"/>
  <c r="I21" i="25"/>
  <c r="H20" i="25"/>
  <c r="I22" i="25"/>
  <c r="J20" i="25"/>
  <c r="AG18" i="24"/>
  <c r="AE17" i="24"/>
  <c r="AF18" i="24"/>
  <c r="AH17" i="24"/>
  <c r="AE18" i="24"/>
  <c r="AG17" i="24"/>
  <c r="AH18" i="24"/>
  <c r="AF17" i="24"/>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M10" i="12" s="1"/>
  <c r="R14" i="15"/>
  <c r="I18" i="24"/>
  <c r="I17" i="24"/>
  <c r="F18" i="24"/>
  <c r="H18" i="24"/>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S19" i="26" s="1"/>
  <c r="U17" i="26"/>
  <c r="V18" i="26"/>
  <c r="T17" i="26"/>
  <c r="V17" i="26"/>
  <c r="U18" i="26"/>
  <c r="S17" i="26"/>
  <c r="T18" i="26"/>
  <c r="M14" i="26"/>
  <c r="M13" i="26"/>
  <c r="M12" i="26"/>
  <c r="P14" i="26"/>
  <c r="P13" i="26"/>
  <c r="P12" i="26"/>
  <c r="O14" i="26"/>
  <c r="O12" i="26"/>
  <c r="N13" i="26"/>
  <c r="N12" i="26"/>
  <c r="J24" i="26"/>
  <c r="H21" i="26"/>
  <c r="G23" i="26"/>
  <c r="I22" i="26"/>
  <c r="H24" i="26"/>
  <c r="J23" i="26"/>
  <c r="J21" i="26"/>
  <c r="G22" i="26"/>
  <c r="AX17" i="25"/>
  <c r="AX16" i="25"/>
  <c r="AY17" i="25"/>
  <c r="AY16" i="25"/>
  <c r="AW17" i="25"/>
  <c r="AW16" i="25"/>
  <c r="AZ17" i="25"/>
  <c r="AZ18" i="25" s="1"/>
  <c r="AZ16" i="25"/>
  <c r="AT17" i="25"/>
  <c r="AT16" i="25"/>
  <c r="AQ16" i="25"/>
  <c r="AQ18" i="25" s="1"/>
  <c r="AS17" i="25"/>
  <c r="AS16" i="25"/>
  <c r="AS18" i="25" s="1"/>
  <c r="AR17" i="25"/>
  <c r="AR16" i="25"/>
  <c r="AQ17" i="25"/>
  <c r="AV18" i="9"/>
  <c r="AF17" i="25"/>
  <c r="AE16" i="25"/>
  <c r="AE17" i="25"/>
  <c r="AH16" i="25"/>
  <c r="AH17" i="25"/>
  <c r="AG16" i="25"/>
  <c r="AG18" i="25" s="1"/>
  <c r="AG17" i="25"/>
  <c r="AF16" i="25"/>
  <c r="AH18" i="9"/>
  <c r="Z17" i="25"/>
  <c r="Y16" i="25"/>
  <c r="Y17" i="25"/>
  <c r="Z16" i="25"/>
  <c r="V17" i="25"/>
  <c r="S16" i="25"/>
  <c r="U17" i="25"/>
  <c r="V16" i="25"/>
  <c r="V18" i="25" s="1"/>
  <c r="S17" i="25"/>
  <c r="T17" i="25"/>
  <c r="U16" i="25"/>
  <c r="T16" i="25"/>
  <c r="N17" i="25"/>
  <c r="P16" i="25"/>
  <c r="M17" i="25"/>
  <c r="O16" i="25"/>
  <c r="P17" i="25"/>
  <c r="N16" i="25"/>
  <c r="O17" i="25"/>
  <c r="M16" i="25"/>
  <c r="K16" i="25" s="1"/>
  <c r="F17" i="25"/>
  <c r="F18" i="25" s="1"/>
  <c r="J17" i="25"/>
  <c r="H16" i="25"/>
  <c r="F16" i="25"/>
  <c r="I17" i="25"/>
  <c r="I18" i="25" s="1"/>
  <c r="G16" i="25"/>
  <c r="H17" i="25"/>
  <c r="J16" i="25"/>
  <c r="G17" i="25"/>
  <c r="I16" i="25"/>
  <c r="V13" i="25"/>
  <c r="U12" i="25"/>
  <c r="T11" i="25"/>
  <c r="T14" i="25" s="1"/>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AH24" i="24"/>
  <c r="AH23" i="24"/>
  <c r="AF22" i="24"/>
  <c r="AE22" i="24"/>
  <c r="AF24" i="24"/>
  <c r="AF23" i="24"/>
  <c r="AH22" i="24"/>
  <c r="AG21" i="24"/>
  <c r="AE24" i="24"/>
  <c r="AE23" i="24"/>
  <c r="AG22" i="24"/>
  <c r="AF21" i="24"/>
  <c r="AE21" i="24"/>
  <c r="AG24" i="24"/>
  <c r="AG23" i="24"/>
  <c r="AH21" i="24"/>
  <c r="O24" i="24"/>
  <c r="N21" i="24"/>
  <c r="M24" i="24"/>
  <c r="N23" i="24"/>
  <c r="O22" i="24"/>
  <c r="M21" i="24"/>
  <c r="P24" i="24"/>
  <c r="M23" i="24"/>
  <c r="N22" i="24"/>
  <c r="P21" i="24"/>
  <c r="P23" i="24"/>
  <c r="M22" i="24"/>
  <c r="O21" i="24"/>
  <c r="N24" i="24"/>
  <c r="O23" i="24"/>
  <c r="P22" i="24"/>
  <c r="N18" i="24"/>
  <c r="O17" i="24"/>
  <c r="M18" i="24"/>
  <c r="N17" i="24"/>
  <c r="N19" i="24" s="1"/>
  <c r="P18" i="24"/>
  <c r="M17" i="24"/>
  <c r="O18" i="24"/>
  <c r="O19" i="24" s="1"/>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V11" i="26"/>
  <c r="R11" i="26"/>
  <c r="R15" i="26" s="1"/>
  <c r="R14" i="26"/>
  <c r="T11" i="26"/>
  <c r="R12" i="26"/>
  <c r="S11" i="26"/>
  <c r="U11" i="26"/>
  <c r="R13" i="26"/>
  <c r="H11" i="26"/>
  <c r="J11" i="26"/>
  <c r="F11" i="26"/>
  <c r="I11" i="26"/>
  <c r="G11" i="26"/>
  <c r="AH10" i="25"/>
  <c r="AD10" i="25"/>
  <c r="AG10" i="25"/>
  <c r="AD13" i="25"/>
  <c r="AF10" i="25"/>
  <c r="AD12" i="25"/>
  <c r="AE10" i="25"/>
  <c r="AD11" i="25"/>
  <c r="AD14" i="25" s="1"/>
  <c r="AY10" i="25"/>
  <c r="AV13" i="25"/>
  <c r="AW10" i="25"/>
  <c r="AV12" i="25"/>
  <c r="AV14" i="25" s="1"/>
  <c r="AZ10" i="25"/>
  <c r="AV10" i="25"/>
  <c r="AV11" i="25"/>
  <c r="AX10" i="25"/>
  <c r="AK10" i="25"/>
  <c r="AJ10" i="25"/>
  <c r="AM10" i="25"/>
  <c r="AJ11" i="25"/>
  <c r="AJ14" i="25" s="1"/>
  <c r="AL10" i="25"/>
  <c r="AJ13" i="25"/>
  <c r="AN10" i="25"/>
  <c r="AJ12" i="25"/>
  <c r="AA10" i="25"/>
  <c r="X12" i="25"/>
  <c r="X10" i="25"/>
  <c r="X14" i="25" s="1"/>
  <c r="Z10" i="25"/>
  <c r="X11" i="25"/>
  <c r="X13" i="25"/>
  <c r="Y10" i="25"/>
  <c r="AB10" i="25"/>
  <c r="AB14" i="25" s="1"/>
  <c r="M10" i="25"/>
  <c r="P10" i="25"/>
  <c r="L10" i="25"/>
  <c r="O10" i="25"/>
  <c r="K10" i="25" s="1"/>
  <c r="N10" i="25"/>
  <c r="V24" i="26"/>
  <c r="T23" i="26"/>
  <c r="V22" i="26"/>
  <c r="T21" i="26"/>
  <c r="U24" i="26"/>
  <c r="S23" i="26"/>
  <c r="U22" i="26"/>
  <c r="S21" i="26"/>
  <c r="U23" i="26"/>
  <c r="U21" i="26"/>
  <c r="T24" i="26"/>
  <c r="V23" i="26"/>
  <c r="T22" i="26"/>
  <c r="V21" i="26"/>
  <c r="S24" i="26"/>
  <c r="S22" i="26"/>
  <c r="N24" i="26"/>
  <c r="N23" i="26"/>
  <c r="N22" i="26"/>
  <c r="N21" i="26"/>
  <c r="M24" i="26"/>
  <c r="M23" i="26"/>
  <c r="M22" i="26"/>
  <c r="M21" i="26"/>
  <c r="P24" i="26"/>
  <c r="P25" i="26" s="1"/>
  <c r="P23" i="26"/>
  <c r="P22" i="26"/>
  <c r="P21" i="26"/>
  <c r="O24" i="26"/>
  <c r="O23" i="26"/>
  <c r="O22" i="26"/>
  <c r="O21" i="26"/>
  <c r="I23" i="26"/>
  <c r="H22" i="26"/>
  <c r="G21" i="26"/>
  <c r="J22" i="26"/>
  <c r="I21" i="26"/>
  <c r="I25" i="26" s="1"/>
  <c r="G24" i="26"/>
  <c r="I24" i="26"/>
  <c r="V19" i="26"/>
  <c r="P18" i="26"/>
  <c r="P17" i="26"/>
  <c r="P19" i="26" s="1"/>
  <c r="O18" i="26"/>
  <c r="N18" i="26"/>
  <c r="N17" i="26"/>
  <c r="M18" i="26"/>
  <c r="M19" i="26" s="1"/>
  <c r="M17" i="26"/>
  <c r="O17" i="26"/>
  <c r="T14" i="26"/>
  <c r="S13" i="26"/>
  <c r="U12" i="26"/>
  <c r="V13" i="26"/>
  <c r="T12" i="26"/>
  <c r="V14" i="26"/>
  <c r="U13" i="26"/>
  <c r="S12" i="26"/>
  <c r="U14" i="26"/>
  <c r="T13" i="26"/>
  <c r="T15" i="26" s="1"/>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4" i="25" s="1"/>
  <c r="AW21" i="25"/>
  <c r="AX23" i="25"/>
  <c r="AX22" i="25"/>
  <c r="AX21" i="25"/>
  <c r="AX20" i="25"/>
  <c r="AW23" i="25"/>
  <c r="AW20" i="25"/>
  <c r="AR23" i="25"/>
  <c r="AT22" i="25"/>
  <c r="AR21" i="25"/>
  <c r="AR20" i="25"/>
  <c r="AQ20" i="25"/>
  <c r="AT23" i="25"/>
  <c r="AR22" i="25"/>
  <c r="AT21" i="25"/>
  <c r="AT20" i="25"/>
  <c r="AS23" i="25"/>
  <c r="AQ22" i="25"/>
  <c r="AS21" i="25"/>
  <c r="AS20" i="25"/>
  <c r="AQ23" i="25"/>
  <c r="AQ24" i="25" s="1"/>
  <c r="AS22" i="25"/>
  <c r="AQ21" i="25"/>
  <c r="AN23" i="25"/>
  <c r="AN22" i="25"/>
  <c r="AL21" i="25"/>
  <c r="AM20" i="25"/>
  <c r="AN21" i="25"/>
  <c r="AK20" i="25"/>
  <c r="AI20" i="25" s="1"/>
  <c r="AK22" i="25"/>
  <c r="AN20" i="25"/>
  <c r="AM23" i="25"/>
  <c r="AM22" i="25"/>
  <c r="AK21" i="25"/>
  <c r="AL20" i="25"/>
  <c r="AL23" i="25"/>
  <c r="AI23" i="25" s="1"/>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Y21" i="25"/>
  <c r="Y24" i="25" s="1"/>
  <c r="AB23" i="25"/>
  <c r="Y22" i="25"/>
  <c r="Z21" i="25"/>
  <c r="AA20" i="25"/>
  <c r="W20" i="25" s="1"/>
  <c r="AB22" i="25"/>
  <c r="Z20" i="25"/>
  <c r="T20" i="25"/>
  <c r="U23" i="25"/>
  <c r="V20" i="25"/>
  <c r="V22" i="25"/>
  <c r="V21" i="25"/>
  <c r="S21" i="25"/>
  <c r="U22" i="25"/>
  <c r="S23" i="25"/>
  <c r="S22" i="25"/>
  <c r="T22" i="25"/>
  <c r="U20" i="25"/>
  <c r="U21" i="25"/>
  <c r="S20" i="25"/>
  <c r="T23" i="25"/>
  <c r="T21" i="25"/>
  <c r="N23" i="25"/>
  <c r="O22" i="25"/>
  <c r="N21" i="25"/>
  <c r="P20" i="25"/>
  <c r="O21" i="25"/>
  <c r="M20" i="25"/>
  <c r="M23" i="25"/>
  <c r="K23" i="25" s="1"/>
  <c r="N22" i="25"/>
  <c r="M21" i="25"/>
  <c r="O20" i="25"/>
  <c r="P23" i="25"/>
  <c r="M22" i="25"/>
  <c r="P21" i="25"/>
  <c r="N20" i="25"/>
  <c r="O23" i="25"/>
  <c r="P22" i="25"/>
  <c r="BE17" i="25"/>
  <c r="BC16" i="25"/>
  <c r="BF16" i="25"/>
  <c r="BC17" i="25"/>
  <c r="BE16" i="25"/>
  <c r="BF17" i="25"/>
  <c r="BD16" i="25"/>
  <c r="BD17" i="25"/>
  <c r="AL17" i="25"/>
  <c r="AM16" i="25"/>
  <c r="AL16" i="25"/>
  <c r="AI16" i="25" s="1"/>
  <c r="AN17" i="25"/>
  <c r="AK16" i="25"/>
  <c r="AM17" i="25"/>
  <c r="AN16" i="25"/>
  <c r="AN18" i="25" s="1"/>
  <c r="AK17" i="25"/>
  <c r="AO18" i="9"/>
  <c r="AO19" i="9" s="1"/>
  <c r="AD18" i="25"/>
  <c r="AB17" i="25"/>
  <c r="AB16" i="25"/>
  <c r="AA16" i="25"/>
  <c r="AA17" i="25"/>
  <c r="R18" i="25"/>
  <c r="BF13" i="25"/>
  <c r="BE12" i="25"/>
  <c r="BC11" i="25"/>
  <c r="BC14" i="25" s="1"/>
  <c r="BE13" i="25"/>
  <c r="BE14" i="25" s="1"/>
  <c r="BD12" i="25"/>
  <c r="BD13" i="25"/>
  <c r="BC12" i="25"/>
  <c r="BE11" i="25"/>
  <c r="BC13" i="25"/>
  <c r="BF12" i="25"/>
  <c r="BD11" i="25"/>
  <c r="BF11" i="25"/>
  <c r="BM14" i="9"/>
  <c r="BN13" i="9"/>
  <c r="BO12" i="9"/>
  <c r="BO15" i="9" s="1"/>
  <c r="BK12" i="9"/>
  <c r="BL11" i="9"/>
  <c r="BM10" i="9"/>
  <c r="BM11" i="9"/>
  <c r="BM12" i="9"/>
  <c r="BM13" i="9"/>
  <c r="BK13" i="9"/>
  <c r="BL14" i="9"/>
  <c r="BN12" i="9"/>
  <c r="BO11" i="9"/>
  <c r="BK11" i="9"/>
  <c r="BL10" i="9"/>
  <c r="BI10" i="9" s="1"/>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R12" i="25"/>
  <c r="AT11" i="25"/>
  <c r="AS11" i="25"/>
  <c r="AO11" i="25" s="1"/>
  <c r="AT12" i="25"/>
  <c r="AR11" i="25"/>
  <c r="AK13" i="25"/>
  <c r="AK12" i="25"/>
  <c r="AM11" i="25"/>
  <c r="AL13" i="25"/>
  <c r="AL12" i="25"/>
  <c r="AN13" i="25"/>
  <c r="AN12" i="25"/>
  <c r="AL11" i="25"/>
  <c r="AM13" i="25"/>
  <c r="AM12" i="25"/>
  <c r="AM14" i="25" s="1"/>
  <c r="AK11" i="25"/>
  <c r="AN11" i="25"/>
  <c r="AG13" i="25"/>
  <c r="AG12" i="25"/>
  <c r="AF11" i="25"/>
  <c r="AH11" i="25"/>
  <c r="AH13" i="25"/>
  <c r="AF13" i="25"/>
  <c r="AF12" i="25"/>
  <c r="AE11" i="25"/>
  <c r="AE13" i="25"/>
  <c r="AE12" i="25"/>
  <c r="AE14" i="25" s="1"/>
  <c r="AH12" i="25"/>
  <c r="AG11" i="25"/>
  <c r="Z13" i="25"/>
  <c r="AA12" i="25"/>
  <c r="AA14" i="25" s="1"/>
  <c r="AB11" i="25"/>
  <c r="AA11" i="25"/>
  <c r="Y11" i="25"/>
  <c r="Y13" i="25"/>
  <c r="Z12" i="25"/>
  <c r="AA13" i="25"/>
  <c r="AB13" i="25"/>
  <c r="Y12" i="25"/>
  <c r="W12" i="25" s="1"/>
  <c r="Z11" i="25"/>
  <c r="AB12" i="25"/>
  <c r="N11" i="25"/>
  <c r="N14" i="25" s="1"/>
  <c r="N13" i="25"/>
  <c r="P11" i="25"/>
  <c r="P13" i="25"/>
  <c r="M12" i="25"/>
  <c r="L11" i="25"/>
  <c r="O12" i="25"/>
  <c r="M13" i="25"/>
  <c r="O11" i="25"/>
  <c r="O13" i="25"/>
  <c r="M11" i="25"/>
  <c r="L13" i="25"/>
  <c r="N12" i="25"/>
  <c r="L12" i="25"/>
  <c r="P12" i="25"/>
  <c r="M19" i="24"/>
  <c r="C12" i="13"/>
  <c r="C13" i="13"/>
  <c r="K28" i="13"/>
  <c r="K22" i="13"/>
  <c r="K17" i="13"/>
  <c r="J24" i="13"/>
  <c r="J25" i="13"/>
  <c r="J26" i="13"/>
  <c r="J27" i="13"/>
  <c r="J20" i="13"/>
  <c r="J22" i="13" s="1"/>
  <c r="J21" i="13"/>
  <c r="J12" i="13"/>
  <c r="J13" i="13"/>
  <c r="J14" i="13"/>
  <c r="J15" i="13"/>
  <c r="J16" i="13"/>
  <c r="C25" i="13"/>
  <c r="C26" i="13"/>
  <c r="C27" i="13"/>
  <c r="C24" i="13"/>
  <c r="C21" i="13"/>
  <c r="C22" i="13" s="1"/>
  <c r="K106" i="13" s="1"/>
  <c r="C20" i="13"/>
  <c r="C14" i="13"/>
  <c r="C15" i="13"/>
  <c r="C16" i="13"/>
  <c r="D28" i="13"/>
  <c r="D17" i="13"/>
  <c r="E17" i="13"/>
  <c r="D22" i="13"/>
  <c r="E22" i="13"/>
  <c r="U11" i="10"/>
  <c r="V11" i="10"/>
  <c r="W11" i="10"/>
  <c r="X11" i="10"/>
  <c r="Y11" i="10"/>
  <c r="U12" i="10"/>
  <c r="V12" i="10"/>
  <c r="W12" i="10"/>
  <c r="X12" i="10"/>
  <c r="Y12" i="10"/>
  <c r="U13" i="10"/>
  <c r="V13" i="10"/>
  <c r="W13" i="10"/>
  <c r="X13" i="10"/>
  <c r="Y13" i="10"/>
  <c r="U14" i="10"/>
  <c r="V14" i="10"/>
  <c r="W14" i="10"/>
  <c r="X14" i="10"/>
  <c r="Y14" i="10"/>
  <c r="U15" i="10"/>
  <c r="V15" i="10"/>
  <c r="W15" i="10"/>
  <c r="X15" i="10"/>
  <c r="Y15" i="10"/>
  <c r="Y19" i="10"/>
  <c r="X19" i="10"/>
  <c r="W19" i="10"/>
  <c r="V19" i="10"/>
  <c r="U19" i="10"/>
  <c r="U20" i="10" s="1"/>
  <c r="T19" i="10"/>
  <c r="Y18" i="10"/>
  <c r="X18" i="10"/>
  <c r="W18" i="10"/>
  <c r="V18" i="10"/>
  <c r="V20" i="10" s="1"/>
  <c r="U18" i="10"/>
  <c r="Y25" i="10"/>
  <c r="X25" i="10"/>
  <c r="W25" i="10"/>
  <c r="V25" i="10"/>
  <c r="U25" i="10"/>
  <c r="T25" i="10"/>
  <c r="Y24" i="10"/>
  <c r="X24" i="10"/>
  <c r="W24" i="10"/>
  <c r="V24" i="10"/>
  <c r="U24" i="10"/>
  <c r="T24" i="10"/>
  <c r="Y23" i="10"/>
  <c r="X23" i="10"/>
  <c r="W23" i="10"/>
  <c r="V23" i="10"/>
  <c r="U23" i="10"/>
  <c r="T23" i="10"/>
  <c r="Y22" i="10"/>
  <c r="X22" i="10"/>
  <c r="W22" i="10"/>
  <c r="V22" i="10"/>
  <c r="U22" i="10"/>
  <c r="U26" i="10" s="1"/>
  <c r="T12" i="10"/>
  <c r="T13" i="10"/>
  <c r="T14" i="10"/>
  <c r="T15" i="10"/>
  <c r="P14" i="10"/>
  <c r="R25" i="10"/>
  <c r="Q25" i="10"/>
  <c r="P25" i="10"/>
  <c r="O25" i="10"/>
  <c r="N25" i="10"/>
  <c r="M25" i="10"/>
  <c r="R24" i="10"/>
  <c r="Q24" i="10"/>
  <c r="P24" i="10"/>
  <c r="O24" i="10"/>
  <c r="N24" i="10"/>
  <c r="M24" i="10"/>
  <c r="R23" i="10"/>
  <c r="Q23" i="10"/>
  <c r="Q26" i="10" s="1"/>
  <c r="P23" i="10"/>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Q14" i="10"/>
  <c r="R14" i="10"/>
  <c r="N15" i="10"/>
  <c r="O15" i="10"/>
  <c r="P15" i="10"/>
  <c r="Q15" i="10"/>
  <c r="R15" i="10"/>
  <c r="M12" i="10"/>
  <c r="M13" i="10"/>
  <c r="M14" i="10"/>
  <c r="M15" i="10"/>
  <c r="J24" i="10"/>
  <c r="K25" i="10"/>
  <c r="J25" i="10"/>
  <c r="I25" i="10"/>
  <c r="H25" i="10"/>
  <c r="G25" i="10"/>
  <c r="F25" i="10"/>
  <c r="K24" i="10"/>
  <c r="I24" i="10"/>
  <c r="H24" i="10"/>
  <c r="G24" i="10"/>
  <c r="F24" i="10"/>
  <c r="K23" i="10"/>
  <c r="J23" i="10"/>
  <c r="I23" i="10"/>
  <c r="H23" i="10"/>
  <c r="G23" i="10"/>
  <c r="G26" i="10" s="1"/>
  <c r="F23" i="10"/>
  <c r="K22" i="10"/>
  <c r="J22" i="10"/>
  <c r="I22" i="10"/>
  <c r="H22" i="10"/>
  <c r="G22" i="10"/>
  <c r="K19" i="10"/>
  <c r="J19" i="10"/>
  <c r="I19" i="10"/>
  <c r="H19" i="10"/>
  <c r="G19" i="10"/>
  <c r="F19" i="10"/>
  <c r="F20" i="10" s="1"/>
  <c r="K18" i="10"/>
  <c r="J18" i="10"/>
  <c r="I18" i="10"/>
  <c r="H18" i="10"/>
  <c r="G18" i="10"/>
  <c r="G11"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L24" i="9"/>
  <c r="BK24" i="9"/>
  <c r="BJ24" i="9"/>
  <c r="BO23" i="9"/>
  <c r="BN23" i="9"/>
  <c r="BM23" i="9"/>
  <c r="BL23" i="9"/>
  <c r="BK23" i="9"/>
  <c r="BJ23" i="9"/>
  <c r="BO22" i="9"/>
  <c r="BN22" i="9"/>
  <c r="BM22" i="9"/>
  <c r="BM25" i="9" s="1"/>
  <c r="BL22" i="9"/>
  <c r="BK22" i="9"/>
  <c r="BK25" i="9" s="1"/>
  <c r="BJ22" i="9"/>
  <c r="BJ25" i="9" s="1"/>
  <c r="BO21" i="9"/>
  <c r="BI21" i="9" s="1"/>
  <c r="BN21" i="9"/>
  <c r="BN25" i="9" s="1"/>
  <c r="BM21" i="9"/>
  <c r="BL21" i="9"/>
  <c r="BK21" i="9"/>
  <c r="BO19" i="9"/>
  <c r="BO18" i="9"/>
  <c r="BN18" i="9"/>
  <c r="BM18" i="9"/>
  <c r="BL18" i="9"/>
  <c r="BK18" i="9"/>
  <c r="BJ18" i="9"/>
  <c r="BO17" i="9"/>
  <c r="BN17" i="9"/>
  <c r="BM17" i="9"/>
  <c r="BL17" i="9"/>
  <c r="BK17" i="9"/>
  <c r="BJ11" i="9"/>
  <c r="BJ12" i="9"/>
  <c r="BJ13" i="9"/>
  <c r="BJ14" i="9"/>
  <c r="BD21" i="9"/>
  <c r="BE21" i="9"/>
  <c r="BF21" i="9"/>
  <c r="BB21" i="9" s="1"/>
  <c r="BG21" i="9"/>
  <c r="BH21" i="9"/>
  <c r="BD22" i="9"/>
  <c r="BE22" i="9"/>
  <c r="BF22" i="9"/>
  <c r="BG22" i="9"/>
  <c r="BH22" i="9"/>
  <c r="BD23" i="9"/>
  <c r="BE23" i="9"/>
  <c r="BF23" i="9"/>
  <c r="BG23" i="9"/>
  <c r="BH23" i="9"/>
  <c r="BD24" i="9"/>
  <c r="BE24" i="9"/>
  <c r="BF24" i="9"/>
  <c r="BG24" i="9"/>
  <c r="BH24" i="9"/>
  <c r="BC22" i="9"/>
  <c r="BC23" i="9"/>
  <c r="BC24" i="9"/>
  <c r="BB24" i="9" s="1"/>
  <c r="BD17" i="9"/>
  <c r="BE17" i="9"/>
  <c r="BE19" i="9" s="1"/>
  <c r="BE18" i="9"/>
  <c r="BF17" i="9"/>
  <c r="BG17" i="9"/>
  <c r="BH17" i="9"/>
  <c r="BD18" i="9"/>
  <c r="BF18" i="9"/>
  <c r="BG18" i="9"/>
  <c r="BH18" i="9"/>
  <c r="BD10" i="9"/>
  <c r="BE10" i="9"/>
  <c r="BB10" i="9" s="1"/>
  <c r="BF10" i="9"/>
  <c r="BG10" i="9"/>
  <c r="BH10" i="9"/>
  <c r="BD11" i="9"/>
  <c r="BD15" i="9" s="1"/>
  <c r="BE11" i="9"/>
  <c r="BF11" i="9"/>
  <c r="BG11" i="9"/>
  <c r="BH11" i="9"/>
  <c r="BD12" i="9"/>
  <c r="BE12" i="9"/>
  <c r="BF12" i="9"/>
  <c r="BG12" i="9"/>
  <c r="BB12" i="9" s="1"/>
  <c r="BH12" i="9"/>
  <c r="BD13" i="9"/>
  <c r="BE13" i="9"/>
  <c r="BF13" i="9"/>
  <c r="BB13" i="9" s="1"/>
  <c r="BG13" i="9"/>
  <c r="BH13" i="9"/>
  <c r="BH15" i="9" s="1"/>
  <c r="BD14" i="9"/>
  <c r="BE14" i="9"/>
  <c r="BF14" i="9"/>
  <c r="BG14" i="9"/>
  <c r="BH14" i="9"/>
  <c r="BC11" i="9"/>
  <c r="BC12" i="9"/>
  <c r="BC13" i="9"/>
  <c r="BC14" i="9"/>
  <c r="AW21" i="9"/>
  <c r="AU21" i="9" s="1"/>
  <c r="AX21" i="9"/>
  <c r="AY21" i="9"/>
  <c r="AZ21" i="9"/>
  <c r="BA21" i="9"/>
  <c r="AW22" i="9"/>
  <c r="AX22" i="9"/>
  <c r="AY22" i="9"/>
  <c r="AZ22" i="9"/>
  <c r="BA22" i="9"/>
  <c r="AW23" i="9"/>
  <c r="AX23" i="9"/>
  <c r="AY23" i="9"/>
  <c r="AY25" i="9" s="1"/>
  <c r="AZ23" i="9"/>
  <c r="BA23" i="9"/>
  <c r="BA25" i="9" s="1"/>
  <c r="AW24" i="9"/>
  <c r="AX24" i="9"/>
  <c r="AY24" i="9"/>
  <c r="AZ24" i="9"/>
  <c r="BA24" i="9"/>
  <c r="AV22" i="9"/>
  <c r="AV23" i="9"/>
  <c r="AV24" i="9"/>
  <c r="AW17" i="9"/>
  <c r="AX17" i="9"/>
  <c r="AU17" i="9" s="1"/>
  <c r="AY17" i="9"/>
  <c r="AZ17" i="9"/>
  <c r="BA17" i="9"/>
  <c r="BA19" i="9" s="1"/>
  <c r="AW18" i="9"/>
  <c r="AX18" i="9"/>
  <c r="AY18" i="9"/>
  <c r="AZ18" i="9"/>
  <c r="BA18" i="9"/>
  <c r="AW10" i="9"/>
  <c r="AX10" i="9"/>
  <c r="AY10" i="9"/>
  <c r="AZ10" i="9"/>
  <c r="AZ15" i="9" s="1"/>
  <c r="BA10" i="9"/>
  <c r="AW11" i="9"/>
  <c r="AX11" i="9"/>
  <c r="AY11" i="9"/>
  <c r="AZ11" i="9"/>
  <c r="BA11" i="9"/>
  <c r="AW12" i="9"/>
  <c r="AX12" i="9"/>
  <c r="AY12" i="9"/>
  <c r="AZ12" i="9"/>
  <c r="BA12" i="9"/>
  <c r="AW13" i="9"/>
  <c r="AX13" i="9"/>
  <c r="AY13" i="9"/>
  <c r="AZ13" i="9"/>
  <c r="BA13" i="9"/>
  <c r="AW14" i="9"/>
  <c r="AX14" i="9"/>
  <c r="AY14" i="9"/>
  <c r="AZ14" i="9"/>
  <c r="AU14" i="9" s="1"/>
  <c r="BA14" i="9"/>
  <c r="AV11" i="9"/>
  <c r="AV12" i="9"/>
  <c r="AV13" i="9"/>
  <c r="AV14" i="9"/>
  <c r="AT10" i="9"/>
  <c r="AT18" i="9"/>
  <c r="AS18" i="9"/>
  <c r="AR18" i="9"/>
  <c r="AQ18" i="9"/>
  <c r="AQ19" i="9" s="1"/>
  <c r="AP18" i="9"/>
  <c r="AT17" i="9"/>
  <c r="AT19" i="9" s="1"/>
  <c r="AS17" i="9"/>
  <c r="AR17" i="9"/>
  <c r="AQ17" i="9"/>
  <c r="AP17" i="9"/>
  <c r="AP19" i="9" s="1"/>
  <c r="AT24" i="9"/>
  <c r="AS24" i="9"/>
  <c r="AR24" i="9"/>
  <c r="AN24" i="9" s="1"/>
  <c r="AQ24" i="9"/>
  <c r="AP24" i="9"/>
  <c r="AO24" i="9"/>
  <c r="AT23" i="9"/>
  <c r="AS23" i="9"/>
  <c r="AR23" i="9"/>
  <c r="AQ23" i="9"/>
  <c r="AP23" i="9"/>
  <c r="AO23" i="9"/>
  <c r="AT22" i="9"/>
  <c r="AT25" i="9" s="1"/>
  <c r="AS22" i="9"/>
  <c r="AR22" i="9"/>
  <c r="AQ22" i="9"/>
  <c r="AP22" i="9"/>
  <c r="AO22" i="9"/>
  <c r="AT21" i="9"/>
  <c r="AS21" i="9"/>
  <c r="AR21" i="9"/>
  <c r="AQ21" i="9"/>
  <c r="AP21" i="9"/>
  <c r="AP10" i="9"/>
  <c r="AP15" i="9" s="1"/>
  <c r="AQ10" i="9"/>
  <c r="AQ15" i="9" s="1"/>
  <c r="AR10" i="9"/>
  <c r="AS10" i="9"/>
  <c r="AS15" i="9" s="1"/>
  <c r="AP11" i="9"/>
  <c r="AQ11" i="9"/>
  <c r="AR11" i="9"/>
  <c r="AS11" i="9"/>
  <c r="AT11" i="9"/>
  <c r="AT15" i="9" s="1"/>
  <c r="AP12" i="9"/>
  <c r="AQ12" i="9"/>
  <c r="AR12" i="9"/>
  <c r="AS12" i="9"/>
  <c r="AT12" i="9"/>
  <c r="AP13" i="9"/>
  <c r="AQ13" i="9"/>
  <c r="AR13" i="9"/>
  <c r="AS13" i="9"/>
  <c r="AT13" i="9"/>
  <c r="AP14" i="9"/>
  <c r="AQ14" i="9"/>
  <c r="AR14" i="9"/>
  <c r="AS14" i="9"/>
  <c r="AT14" i="9"/>
  <c r="AO14" i="9"/>
  <c r="AO13" i="9"/>
  <c r="AO12" i="9"/>
  <c r="AO11" i="9"/>
  <c r="AH22" i="9"/>
  <c r="AI22" i="9"/>
  <c r="AJ22" i="9"/>
  <c r="AK22" i="9"/>
  <c r="AL22" i="9"/>
  <c r="AL25" i="9" s="1"/>
  <c r="AM22" i="9"/>
  <c r="AH23" i="9"/>
  <c r="AI23" i="9"/>
  <c r="AJ23" i="9"/>
  <c r="AJ25" i="9" s="1"/>
  <c r="AK23" i="9"/>
  <c r="AL23" i="9"/>
  <c r="AM23" i="9"/>
  <c r="AH24" i="9"/>
  <c r="AI24" i="9"/>
  <c r="AJ24" i="9"/>
  <c r="AK24" i="9"/>
  <c r="AL24" i="9"/>
  <c r="AM24" i="9"/>
  <c r="AM21" i="9"/>
  <c r="AL21" i="9"/>
  <c r="AK21" i="9"/>
  <c r="AK25" i="9" s="1"/>
  <c r="AJ21" i="9"/>
  <c r="AI21" i="9"/>
  <c r="AM18" i="9"/>
  <c r="AL18" i="9"/>
  <c r="AK18" i="9"/>
  <c r="AJ18" i="9"/>
  <c r="AI18" i="9"/>
  <c r="AA18" i="9"/>
  <c r="AA19" i="9" s="1"/>
  <c r="AB18" i="9"/>
  <c r="AC18" i="9"/>
  <c r="AD18" i="9"/>
  <c r="AE18" i="9"/>
  <c r="AF18" i="9"/>
  <c r="AF17" i="9"/>
  <c r="AE17" i="9"/>
  <c r="AD17" i="9"/>
  <c r="AC17" i="9"/>
  <c r="AB17" i="9"/>
  <c r="AI10" i="9"/>
  <c r="AJ10" i="9"/>
  <c r="AJ15" i="9" s="1"/>
  <c r="AK10" i="9"/>
  <c r="AL10" i="9"/>
  <c r="AM10" i="9"/>
  <c r="AI11" i="9"/>
  <c r="AI15" i="9" s="1"/>
  <c r="AJ11" i="9"/>
  <c r="AK11" i="9"/>
  <c r="AL11" i="9"/>
  <c r="AM11" i="9"/>
  <c r="AI12" i="9"/>
  <c r="AJ12" i="9"/>
  <c r="AK12" i="9"/>
  <c r="AL12" i="9"/>
  <c r="AL15" i="9" s="1"/>
  <c r="AM12" i="9"/>
  <c r="AI13" i="9"/>
  <c r="AJ13" i="9"/>
  <c r="AK13" i="9"/>
  <c r="AK15" i="9" s="1"/>
  <c r="AL13" i="9"/>
  <c r="AM13" i="9"/>
  <c r="AI14" i="9"/>
  <c r="AJ14" i="9"/>
  <c r="AK14" i="9"/>
  <c r="AL14" i="9"/>
  <c r="AM14" i="9"/>
  <c r="AH11" i="9"/>
  <c r="AH15" i="9" s="1"/>
  <c r="AH12" i="9"/>
  <c r="AH13" i="9"/>
  <c r="AH14" i="9"/>
  <c r="AB21" i="9"/>
  <c r="Z21" i="9" s="1"/>
  <c r="AC21" i="9"/>
  <c r="AD21" i="9"/>
  <c r="AE21" i="9"/>
  <c r="AF21" i="9"/>
  <c r="AB22" i="9"/>
  <c r="AC22" i="9"/>
  <c r="AD22" i="9"/>
  <c r="AE22" i="9"/>
  <c r="AF22" i="9"/>
  <c r="AB23" i="9"/>
  <c r="AC23" i="9"/>
  <c r="AD23" i="9"/>
  <c r="AD25" i="9" s="1"/>
  <c r="AE23" i="9"/>
  <c r="AF23" i="9"/>
  <c r="AB24" i="9"/>
  <c r="AC24" i="9"/>
  <c r="AD24" i="9"/>
  <c r="AE24" i="9"/>
  <c r="AF24" i="9"/>
  <c r="AA22" i="9"/>
  <c r="AA23" i="9"/>
  <c r="AA24" i="9"/>
  <c r="AB10" i="9"/>
  <c r="AC10" i="9"/>
  <c r="Z10" i="9" s="1"/>
  <c r="AD10" i="9"/>
  <c r="AE10" i="9"/>
  <c r="AF10" i="9"/>
  <c r="AB11" i="9"/>
  <c r="AC11" i="9"/>
  <c r="AD11" i="9"/>
  <c r="AE11" i="9"/>
  <c r="AF11" i="9"/>
  <c r="AF15" i="9" s="1"/>
  <c r="AB12" i="9"/>
  <c r="AC12" i="9"/>
  <c r="AD12" i="9"/>
  <c r="AE12" i="9"/>
  <c r="AE15" i="9" s="1"/>
  <c r="AF12" i="9"/>
  <c r="AB13" i="9"/>
  <c r="AC13" i="9"/>
  <c r="AD13" i="9"/>
  <c r="AE13" i="9"/>
  <c r="AF13" i="9"/>
  <c r="AB14" i="9"/>
  <c r="AC14" i="9"/>
  <c r="AD14" i="9"/>
  <c r="AE14" i="9"/>
  <c r="AF14" i="9"/>
  <c r="AA14" i="9"/>
  <c r="Z14" i="9" s="1"/>
  <c r="AA13" i="9"/>
  <c r="AA12" i="9"/>
  <c r="AA11" i="9"/>
  <c r="Z11" i="9" s="1"/>
  <c r="M11" i="9"/>
  <c r="M12" i="9"/>
  <c r="M13" i="9"/>
  <c r="M14" i="9"/>
  <c r="M18" i="9"/>
  <c r="M19" i="9" s="1"/>
  <c r="M22" i="9"/>
  <c r="M25" i="9" s="1"/>
  <c r="M23" i="9"/>
  <c r="M24" i="9"/>
  <c r="T22" i="9"/>
  <c r="T25" i="9" s="1"/>
  <c r="T23" i="9"/>
  <c r="T24" i="9"/>
  <c r="T18" i="9"/>
  <c r="T14" i="9"/>
  <c r="U14" i="9"/>
  <c r="V14" i="9"/>
  <c r="W14" i="9"/>
  <c r="X14" i="9"/>
  <c r="Y14" i="9"/>
  <c r="T13" i="9"/>
  <c r="U13" i="9"/>
  <c r="V13" i="9"/>
  <c r="V15" i="9" s="1"/>
  <c r="W13" i="9"/>
  <c r="X13" i="9"/>
  <c r="Y13" i="9"/>
  <c r="N12" i="9"/>
  <c r="O12" i="9"/>
  <c r="P12" i="9"/>
  <c r="Q12" i="9"/>
  <c r="R12" i="9"/>
  <c r="T12" i="9"/>
  <c r="T15" i="9" s="1"/>
  <c r="U12" i="9"/>
  <c r="V12" i="9"/>
  <c r="W12" i="9"/>
  <c r="W15" i="9" s="1"/>
  <c r="X12" i="9"/>
  <c r="X15" i="9" s="1"/>
  <c r="Y12" i="9"/>
  <c r="AI17" i="9"/>
  <c r="AG17" i="9" s="1"/>
  <c r="AG19" i="9" s="1"/>
  <c r="AJ17" i="9"/>
  <c r="AK17" i="9"/>
  <c r="AL17" i="9"/>
  <c r="AL19" i="9" s="1"/>
  <c r="AM17" i="9"/>
  <c r="U21" i="9"/>
  <c r="V21" i="9"/>
  <c r="W21" i="9"/>
  <c r="X21" i="9"/>
  <c r="Y21" i="9"/>
  <c r="U22" i="9"/>
  <c r="V22" i="9"/>
  <c r="W22" i="9"/>
  <c r="X22" i="9"/>
  <c r="Y22" i="9"/>
  <c r="U23" i="9"/>
  <c r="V23" i="9"/>
  <c r="W23" i="9"/>
  <c r="S23" i="9" s="1"/>
  <c r="X23" i="9"/>
  <c r="X25" i="9" s="1"/>
  <c r="Y23" i="9"/>
  <c r="U24" i="9"/>
  <c r="V24" i="9"/>
  <c r="W24" i="9"/>
  <c r="X24" i="9"/>
  <c r="Y24" i="9"/>
  <c r="U17" i="9"/>
  <c r="V17" i="9"/>
  <c r="W17" i="9"/>
  <c r="X17" i="9"/>
  <c r="Y17" i="9"/>
  <c r="U18" i="9"/>
  <c r="U19" i="9" s="1"/>
  <c r="V18" i="9"/>
  <c r="W18" i="9"/>
  <c r="X18" i="9"/>
  <c r="Y18" i="9"/>
  <c r="U10" i="9"/>
  <c r="V10" i="9"/>
  <c r="W10" i="9"/>
  <c r="X10" i="9"/>
  <c r="Y10" i="9"/>
  <c r="T11" i="9"/>
  <c r="U11" i="9"/>
  <c r="S11" i="9" s="1"/>
  <c r="V11" i="9"/>
  <c r="W11" i="9"/>
  <c r="X11" i="9"/>
  <c r="Y11" i="9"/>
  <c r="N21" i="9"/>
  <c r="O21" i="9"/>
  <c r="P21" i="9"/>
  <c r="Q21" i="9"/>
  <c r="R21" i="9"/>
  <c r="N22" i="9"/>
  <c r="O22" i="9"/>
  <c r="P22" i="9"/>
  <c r="Q22" i="9"/>
  <c r="Q25" i="9" s="1"/>
  <c r="R22" i="9"/>
  <c r="N23" i="9"/>
  <c r="O23" i="9"/>
  <c r="P23" i="9"/>
  <c r="Q23" i="9"/>
  <c r="R23" i="9"/>
  <c r="N24" i="9"/>
  <c r="O24" i="9"/>
  <c r="P24" i="9"/>
  <c r="Q24" i="9"/>
  <c r="R24" i="9"/>
  <c r="L24" i="9" s="1"/>
  <c r="N17" i="9"/>
  <c r="O17" i="9"/>
  <c r="P17" i="9"/>
  <c r="Q17" i="9"/>
  <c r="L17" i="9" s="1"/>
  <c r="R17" i="9"/>
  <c r="R18" i="9"/>
  <c r="N18" i="9"/>
  <c r="O18" i="9"/>
  <c r="P18" i="9"/>
  <c r="Q18" i="9"/>
  <c r="N10" i="9"/>
  <c r="O10" i="9"/>
  <c r="P10" i="9"/>
  <c r="Q10" i="9"/>
  <c r="R10" i="9"/>
  <c r="N11" i="9"/>
  <c r="N15" i="9" s="1"/>
  <c r="O11" i="9"/>
  <c r="P11" i="9"/>
  <c r="Q11" i="9"/>
  <c r="R11" i="9"/>
  <c r="N13" i="9"/>
  <c r="O13" i="9"/>
  <c r="P13" i="9"/>
  <c r="Q13" i="9"/>
  <c r="R13" i="9"/>
  <c r="N14" i="9"/>
  <c r="O14" i="9"/>
  <c r="P14" i="9"/>
  <c r="Q14" i="9"/>
  <c r="R14" i="9"/>
  <c r="F3" i="9"/>
  <c r="AH11" i="8"/>
  <c r="AH13" i="8"/>
  <c r="AH14" i="8"/>
  <c r="AH15" i="8"/>
  <c r="AH18" i="8"/>
  <c r="AH20" i="8" s="1"/>
  <c r="AH19" i="8"/>
  <c r="AH22" i="8"/>
  <c r="AH23" i="8"/>
  <c r="AH24" i="8"/>
  <c r="AH26" i="8" s="1"/>
  <c r="AH25" i="8"/>
  <c r="AA13" i="8"/>
  <c r="AA14" i="8"/>
  <c r="AA15" i="8"/>
  <c r="T13" i="8"/>
  <c r="T14" i="8"/>
  <c r="T15" i="8"/>
  <c r="M11" i="8"/>
  <c r="M13" i="8"/>
  <c r="M14" i="8"/>
  <c r="M15" i="8"/>
  <c r="M18" i="8"/>
  <c r="M20" i="8" s="1"/>
  <c r="M19" i="8"/>
  <c r="M22" i="8"/>
  <c r="M23" i="8"/>
  <c r="M24" i="8"/>
  <c r="M25" i="8"/>
  <c r="R15" i="8"/>
  <c r="Q15" i="8"/>
  <c r="P15" i="8"/>
  <c r="P16" i="8" s="1"/>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K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J8" i="20"/>
  <c r="J8" i="19"/>
  <c r="K14" i="18"/>
  <c r="J10" i="19" s="1"/>
  <c r="D14" i="18"/>
  <c r="I10" i="19" s="1"/>
  <c r="K9" i="18"/>
  <c r="K14" i="17"/>
  <c r="J10" i="11" s="1"/>
  <c r="D14" i="17"/>
  <c r="D10" i="11" s="1"/>
  <c r="K9" i="17"/>
  <c r="R14" i="16"/>
  <c r="V10" i="22" s="1"/>
  <c r="K14" i="16"/>
  <c r="J10" i="22" s="1"/>
  <c r="D14" i="16"/>
  <c r="F10" i="22" s="1"/>
  <c r="D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I22" i="9"/>
  <c r="H22" i="9"/>
  <c r="G22" i="9"/>
  <c r="K21" i="9"/>
  <c r="J21" i="9"/>
  <c r="I21" i="9"/>
  <c r="I25" i="9" s="1"/>
  <c r="H21" i="9"/>
  <c r="G21" i="9"/>
  <c r="K18" i="9"/>
  <c r="J18" i="9"/>
  <c r="J19" i="9" s="1"/>
  <c r="I18" i="9"/>
  <c r="I19" i="9" s="1"/>
  <c r="H18" i="9"/>
  <c r="G18" i="9"/>
  <c r="K17" i="9"/>
  <c r="J17" i="9"/>
  <c r="I17" i="9"/>
  <c r="H17" i="9"/>
  <c r="H19" i="9" s="1"/>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N26" i="8" s="1"/>
  <c r="K23" i="8"/>
  <c r="J23" i="8"/>
  <c r="I23" i="8"/>
  <c r="I26" i="8" s="1"/>
  <c r="H23" i="8"/>
  <c r="H26" i="8" s="1"/>
  <c r="AM22" i="8"/>
  <c r="AL22" i="8"/>
  <c r="AK22" i="8"/>
  <c r="AK26" i="8" s="1"/>
  <c r="AJ22" i="8"/>
  <c r="R22" i="8"/>
  <c r="Q22" i="8"/>
  <c r="P22" i="8"/>
  <c r="O22" i="8"/>
  <c r="N22" i="8"/>
  <c r="K22" i="8"/>
  <c r="J22" i="8"/>
  <c r="E22" i="8" s="1"/>
  <c r="I22" i="8"/>
  <c r="AM19" i="8"/>
  <c r="AL19" i="8"/>
  <c r="AK19" i="8"/>
  <c r="AJ19" i="8"/>
  <c r="AI19" i="8"/>
  <c r="R19" i="8"/>
  <c r="Q19" i="8"/>
  <c r="P19" i="8"/>
  <c r="O19" i="8"/>
  <c r="N19" i="8"/>
  <c r="K19" i="8"/>
  <c r="J19" i="8"/>
  <c r="I19" i="8"/>
  <c r="H19" i="8"/>
  <c r="AM18" i="8"/>
  <c r="AM20" i="8" s="1"/>
  <c r="AL18" i="8"/>
  <c r="AK18" i="8"/>
  <c r="AJ18" i="8"/>
  <c r="AI18" i="8"/>
  <c r="R18" i="8"/>
  <c r="R20" i="8" s="1"/>
  <c r="Q18" i="8"/>
  <c r="P18" i="8"/>
  <c r="O18" i="8"/>
  <c r="N18" i="8"/>
  <c r="K18" i="8"/>
  <c r="J18" i="8"/>
  <c r="I18" i="8"/>
  <c r="I20" i="8" s="1"/>
  <c r="H18" i="8"/>
  <c r="G18" i="8"/>
  <c r="R14" i="7"/>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G19" i="9" s="1"/>
  <c r="H25" i="8"/>
  <c r="AI24" i="8"/>
  <c r="AI22" i="8"/>
  <c r="AI25" i="8"/>
  <c r="AI23" i="8"/>
  <c r="V10" i="12"/>
  <c r="R10" i="12"/>
  <c r="M10" i="22"/>
  <c r="H10" i="22"/>
  <c r="K10" i="19"/>
  <c r="K15" i="8"/>
  <c r="I15" i="8"/>
  <c r="H15" i="8"/>
  <c r="K14" i="8"/>
  <c r="J15" i="8"/>
  <c r="I14" i="8"/>
  <c r="J14" i="8"/>
  <c r="H13" i="8"/>
  <c r="J13" i="8"/>
  <c r="I13" i="8"/>
  <c r="K13" i="8"/>
  <c r="Q10" i="12"/>
  <c r="S10" i="12"/>
  <c r="U10" i="12"/>
  <c r="T10" i="12"/>
  <c r="P20" i="10"/>
  <c r="H19" i="26"/>
  <c r="E24" i="26"/>
  <c r="O20" i="10"/>
  <c r="N19" i="26"/>
  <c r="G19" i="26"/>
  <c r="U15" i="26"/>
  <c r="S15" i="26"/>
  <c r="AB18" i="25"/>
  <c r="BA20" i="25"/>
  <c r="AV24" i="25"/>
  <c r="AO22" i="25"/>
  <c r="AR24" i="25"/>
  <c r="AP25" i="9"/>
  <c r="AH25" i="9"/>
  <c r="K21" i="25"/>
  <c r="P24" i="25"/>
  <c r="AW19" i="9"/>
  <c r="AZ19" i="9"/>
  <c r="AM18" i="25"/>
  <c r="AJ18" i="25"/>
  <c r="W17" i="25"/>
  <c r="AD19" i="9"/>
  <c r="AC19" i="9"/>
  <c r="X19" i="9"/>
  <c r="P19" i="9"/>
  <c r="BK15" i="9"/>
  <c r="BB14" i="25"/>
  <c r="AU10" i="25"/>
  <c r="AU13" i="25"/>
  <c r="AW14" i="25"/>
  <c r="AT14" i="25"/>
  <c r="AL14" i="25"/>
  <c r="AI10" i="25"/>
  <c r="AI11" i="25"/>
  <c r="AF14" i="25"/>
  <c r="AC13" i="25"/>
  <c r="AG14" i="25"/>
  <c r="AC10" i="25"/>
  <c r="Z14" i="25"/>
  <c r="Y14" i="25"/>
  <c r="K20" i="10"/>
  <c r="Y26" i="10"/>
  <c r="AF25" i="9"/>
  <c r="AQ25" i="9"/>
  <c r="Q26" i="8"/>
  <c r="O19" i="9"/>
  <c r="M15" i="9"/>
  <c r="V19" i="9"/>
  <c r="W19" i="9"/>
  <c r="S14" i="9"/>
  <c r="AB19" i="9"/>
  <c r="AK19" i="9"/>
  <c r="AJ19" i="9"/>
  <c r="AS19" i="9"/>
  <c r="AR15" i="9"/>
  <c r="AN11" i="9"/>
  <c r="AX19" i="9"/>
  <c r="BG19" i="9"/>
  <c r="P26" i="10"/>
  <c r="X16" i="10"/>
  <c r="V16" i="10"/>
  <c r="O10" i="22"/>
  <c r="AU22" i="9"/>
  <c r="S13" i="9"/>
  <c r="AC25" i="9"/>
  <c r="AE25" i="9"/>
  <c r="AG18" i="9"/>
  <c r="AM25" i="9"/>
  <c r="AI25" i="9"/>
  <c r="BA15" i="9"/>
  <c r="BB18" i="9"/>
  <c r="AG14" i="9"/>
  <c r="AF19" i="9"/>
  <c r="AI19" i="9"/>
  <c r="BH19" i="9"/>
  <c r="N25" i="9"/>
  <c r="BI11" i="9"/>
  <c r="BC15" i="9"/>
  <c r="AB15" i="9"/>
  <c r="Z13" i="9"/>
  <c r="AD15" i="9"/>
  <c r="AG13" i="9"/>
  <c r="AM15" i="9"/>
  <c r="AN13" i="9"/>
  <c r="AX25" i="9"/>
  <c r="L12" i="9"/>
  <c r="G22" i="8"/>
  <c r="G11" i="8"/>
  <c r="G25" i="8"/>
  <c r="G24" i="8"/>
  <c r="G23" i="8"/>
  <c r="G19" i="8"/>
  <c r="G14" i="8"/>
  <c r="G15" i="8"/>
  <c r="G13" i="8"/>
  <c r="Q20" i="8"/>
  <c r="K26" i="8"/>
  <c r="C49" i="3"/>
  <c r="C47" i="3"/>
  <c r="E51" i="3"/>
  <c r="G51" i="3"/>
  <c r="J47" i="3"/>
  <c r="I51" i="3"/>
  <c r="M51" i="3"/>
  <c r="D51" i="3"/>
  <c r="H51" i="3"/>
  <c r="D45" i="3"/>
  <c r="F45" i="3"/>
  <c r="H45" i="3"/>
  <c r="K41" i="3"/>
  <c r="P41" i="3"/>
  <c r="R41" i="3"/>
  <c r="AH41" i="3"/>
  <c r="E45" i="3"/>
  <c r="K45" i="3"/>
  <c r="M45" i="3"/>
  <c r="O45" i="3"/>
  <c r="L45" i="3"/>
  <c r="N45" i="3"/>
  <c r="AF45" i="3"/>
  <c r="AH45" i="3"/>
  <c r="AJ45" i="3"/>
  <c r="AA45" i="3"/>
  <c r="W45" i="3"/>
  <c r="U45" i="3"/>
  <c r="AI45" i="3"/>
  <c r="AH51" i="3"/>
  <c r="AF51" i="3"/>
  <c r="AK51" i="3"/>
  <c r="AI51" i="3"/>
  <c r="AG51" i="3"/>
  <c r="AE49" i="3"/>
  <c r="AC51" i="3"/>
  <c r="P51" i="3"/>
  <c r="N51" i="3"/>
  <c r="L51" i="3"/>
  <c r="J49" i="3"/>
  <c r="C36" i="4"/>
  <c r="D40" i="4"/>
  <c r="C38" i="4"/>
  <c r="H50" i="4"/>
  <c r="F50" i="4"/>
  <c r="D50" i="4"/>
  <c r="C47" i="4"/>
  <c r="E50" i="4"/>
  <c r="G50" i="4"/>
  <c r="I50" i="4"/>
  <c r="G44" i="5"/>
  <c r="D44" i="5"/>
  <c r="F44" i="5"/>
  <c r="C48" i="5"/>
  <c r="F50" i="5"/>
  <c r="G10" i="11" l="1"/>
  <c r="P20" i="8"/>
  <c r="Q24" i="26"/>
  <c r="AK14" i="25"/>
  <c r="S11" i="10"/>
  <c r="AG23" i="8"/>
  <c r="AG26" i="8" s="1"/>
  <c r="R26" i="8"/>
  <c r="AG12" i="9"/>
  <c r="U15" i="9"/>
  <c r="BA11" i="25"/>
  <c r="AN17" i="9"/>
  <c r="AI20" i="8"/>
  <c r="L25" i="8"/>
  <c r="E10" i="22"/>
  <c r="BA22" i="25"/>
  <c r="AC15" i="9"/>
  <c r="X24" i="25"/>
  <c r="W10" i="25"/>
  <c r="W14" i="25" s="1"/>
  <c r="AA15" i="9"/>
  <c r="AG21" i="9"/>
  <c r="AC12" i="25"/>
  <c r="L15" i="10"/>
  <c r="W16" i="10"/>
  <c r="O24" i="25"/>
  <c r="T24" i="25"/>
  <c r="BC24" i="25"/>
  <c r="AE19" i="24"/>
  <c r="R25" i="26"/>
  <c r="J36" i="4"/>
  <c r="AE19" i="9"/>
  <c r="S24" i="25"/>
  <c r="AA24" i="25"/>
  <c r="Z18" i="9"/>
  <c r="AO10" i="25"/>
  <c r="C10" i="22"/>
  <c r="AS25" i="9"/>
  <c r="AU13" i="9"/>
  <c r="AW15" i="9"/>
  <c r="BF15" i="9"/>
  <c r="P14" i="25"/>
  <c r="W11" i="25"/>
  <c r="AO13" i="25"/>
  <c r="BI14" i="9"/>
  <c r="BL15" i="9"/>
  <c r="BA12" i="25"/>
  <c r="AH19" i="24"/>
  <c r="K50" i="4"/>
  <c r="AD40" i="4"/>
  <c r="AE38" i="4"/>
  <c r="BB11" i="9"/>
  <c r="AB25" i="9"/>
  <c r="BO25" i="9"/>
  <c r="S12" i="9"/>
  <c r="AC14" i="25"/>
  <c r="F10" i="20"/>
  <c r="AJ20" i="8"/>
  <c r="U44" i="4"/>
  <c r="R50" i="5"/>
  <c r="I20" i="10"/>
  <c r="J26" i="10"/>
  <c r="N20" i="10"/>
  <c r="O26" i="10"/>
  <c r="T16" i="10"/>
  <c r="X26" i="10"/>
  <c r="K13" i="25"/>
  <c r="M24" i="25"/>
  <c r="AF24" i="25"/>
  <c r="AM24" i="25"/>
  <c r="AO23" i="25"/>
  <c r="AU23" i="25"/>
  <c r="BD24" i="25"/>
  <c r="O18" i="25"/>
  <c r="Q17" i="25"/>
  <c r="AH18" i="25"/>
  <c r="BN19" i="9"/>
  <c r="J22" i="3"/>
  <c r="AD24" i="25"/>
  <c r="AJ24" i="25"/>
  <c r="AU20" i="25"/>
  <c r="AQ14" i="25"/>
  <c r="F20" i="8"/>
  <c r="I45" i="3"/>
  <c r="P45" i="3"/>
  <c r="AD45" i="3"/>
  <c r="AK45" i="3"/>
  <c r="F51" i="3"/>
  <c r="AA51" i="3"/>
  <c r="BL40" i="4"/>
  <c r="AN21" i="9"/>
  <c r="AN23" i="9"/>
  <c r="AR19" i="9"/>
  <c r="AV15" i="9"/>
  <c r="AU12" i="9"/>
  <c r="AU24" i="9"/>
  <c r="AU23" i="9"/>
  <c r="AU25" i="9" s="1"/>
  <c r="BG15" i="9"/>
  <c r="AN14" i="25"/>
  <c r="AU12" i="25"/>
  <c r="BN15" i="9"/>
  <c r="AK18" i="25"/>
  <c r="AF25" i="24"/>
  <c r="C39" i="4"/>
  <c r="S44" i="4"/>
  <c r="AC44" i="4"/>
  <c r="AB50" i="4"/>
  <c r="AA50" i="4"/>
  <c r="AJ44" i="4"/>
  <c r="AO50" i="4"/>
  <c r="AR44" i="4"/>
  <c r="S44" i="5"/>
  <c r="E23" i="8"/>
  <c r="AG11" i="9"/>
  <c r="AW25" i="9"/>
  <c r="R15" i="9"/>
  <c r="P15" i="9"/>
  <c r="N19" i="9"/>
  <c r="V25" i="9"/>
  <c r="Z23" i="9"/>
  <c r="Z25" i="9" s="1"/>
  <c r="Z22" i="9"/>
  <c r="AG10" i="9"/>
  <c r="AG24" i="9"/>
  <c r="AG22" i="9"/>
  <c r="AG25" i="9" s="1"/>
  <c r="AN14" i="9"/>
  <c r="AR25" i="9"/>
  <c r="AY14" i="25"/>
  <c r="J43" i="5"/>
  <c r="J25" i="24"/>
  <c r="G20" i="10"/>
  <c r="E25" i="10"/>
  <c r="R20" i="10"/>
  <c r="M26" i="10"/>
  <c r="V26" i="10"/>
  <c r="W20" i="10"/>
  <c r="S15" i="10"/>
  <c r="Y16" i="10"/>
  <c r="N24" i="25"/>
  <c r="Q21" i="25"/>
  <c r="AC22" i="25"/>
  <c r="AT24" i="25"/>
  <c r="BE24" i="25"/>
  <c r="AU18" i="9"/>
  <c r="AU19" i="9" s="1"/>
  <c r="AW18" i="25"/>
  <c r="T19" i="26"/>
  <c r="J19" i="24"/>
  <c r="BL19" i="9"/>
  <c r="E22" i="24"/>
  <c r="BB24" i="25"/>
  <c r="BA10" i="25"/>
  <c r="F25" i="26"/>
  <c r="R19" i="26"/>
  <c r="K11" i="26"/>
  <c r="H41" i="3"/>
  <c r="J43" i="3"/>
  <c r="AB45" i="3"/>
  <c r="AE43" i="3"/>
  <c r="AE47" i="3"/>
  <c r="Y51" i="3"/>
  <c r="K51" i="3"/>
  <c r="G40" i="4"/>
  <c r="AT40" i="4"/>
  <c r="BK50" i="4"/>
  <c r="Q19" i="9"/>
  <c r="AO25" i="9"/>
  <c r="AY19" i="9"/>
  <c r="AZ25" i="9"/>
  <c r="BB14" i="9"/>
  <c r="BE15" i="9"/>
  <c r="BI12" i="9"/>
  <c r="H20" i="10"/>
  <c r="W26" i="10"/>
  <c r="X20" i="10"/>
  <c r="W13" i="25"/>
  <c r="AC11" i="25"/>
  <c r="BI13" i="9"/>
  <c r="BI15" i="9" s="1"/>
  <c r="W16" i="25"/>
  <c r="W18" i="25" s="1"/>
  <c r="AL18" i="25"/>
  <c r="AY18" i="25"/>
  <c r="L18" i="25"/>
  <c r="AE22" i="5"/>
  <c r="F19" i="9"/>
  <c r="V50" i="4"/>
  <c r="V44" i="4"/>
  <c r="V40" i="4"/>
  <c r="T40" i="4"/>
  <c r="AD44" i="4"/>
  <c r="AF44" i="4"/>
  <c r="P10" i="19"/>
  <c r="O10" i="19"/>
  <c r="N10" i="19"/>
  <c r="K15" i="18"/>
  <c r="L13" i="10"/>
  <c r="O16" i="10"/>
  <c r="BA17" i="25"/>
  <c r="BA18" i="25" s="1"/>
  <c r="BF18" i="25"/>
  <c r="BC18" i="25"/>
  <c r="BA16" i="25"/>
  <c r="Z24" i="25"/>
  <c r="W21" i="25"/>
  <c r="W24" i="25" s="1"/>
  <c r="AC23" i="25"/>
  <c r="AH24" i="25"/>
  <c r="AE45" i="3"/>
  <c r="G20" i="8"/>
  <c r="E19" i="8"/>
  <c r="AX15" i="9"/>
  <c r="O14" i="25"/>
  <c r="K12" i="25"/>
  <c r="AY15" i="9"/>
  <c r="AA18" i="25"/>
  <c r="AY24" i="25"/>
  <c r="C10" i="11"/>
  <c r="F10" i="11"/>
  <c r="E10" i="11"/>
  <c r="H10" i="11"/>
  <c r="I10" i="11"/>
  <c r="AG19" i="8"/>
  <c r="Z12" i="9"/>
  <c r="Z15" i="9" s="1"/>
  <c r="AG15" i="9"/>
  <c r="AN12" i="9"/>
  <c r="K22" i="26"/>
  <c r="M25" i="26"/>
  <c r="M14" i="25"/>
  <c r="AH14" i="25"/>
  <c r="AO40" i="4"/>
  <c r="AO20" i="25"/>
  <c r="Q13" i="25"/>
  <c r="K18" i="26"/>
  <c r="L19" i="26"/>
  <c r="AU11" i="9"/>
  <c r="E25" i="8"/>
  <c r="AU10" i="9"/>
  <c r="AN22" i="9"/>
  <c r="AN25" i="9" s="1"/>
  <c r="BD14" i="25"/>
  <c r="AI17" i="25"/>
  <c r="AI18" i="25" s="1"/>
  <c r="D15" i="17"/>
  <c r="AI26" i="8"/>
  <c r="K20" i="8"/>
  <c r="L19" i="8"/>
  <c r="E24" i="8"/>
  <c r="E26" i="8" s="1"/>
  <c r="J17" i="13"/>
  <c r="L99" i="13" s="1"/>
  <c r="Q13" i="26"/>
  <c r="N40" i="4"/>
  <c r="J35" i="4"/>
  <c r="K40" i="4"/>
  <c r="AL20" i="8"/>
  <c r="AG22" i="8"/>
  <c r="P26" i="8"/>
  <c r="AJ26" i="8"/>
  <c r="K19" i="9"/>
  <c r="H25" i="9"/>
  <c r="L13" i="9"/>
  <c r="L10" i="9"/>
  <c r="R25" i="9"/>
  <c r="L22" i="9"/>
  <c r="Y19" i="9"/>
  <c r="U25" i="9"/>
  <c r="BG25" i="9"/>
  <c r="E18" i="10"/>
  <c r="S24" i="10"/>
  <c r="U16" i="10"/>
  <c r="S12" i="10"/>
  <c r="L14" i="25"/>
  <c r="AN24" i="25"/>
  <c r="AS24" i="25"/>
  <c r="AZ24" i="25"/>
  <c r="I19" i="26"/>
  <c r="K17" i="26"/>
  <c r="E22" i="26"/>
  <c r="K23" i="26"/>
  <c r="U25" i="26"/>
  <c r="G18" i="25"/>
  <c r="P18" i="25"/>
  <c r="T18" i="25"/>
  <c r="S18" i="25"/>
  <c r="I19" i="24"/>
  <c r="AZ22" i="4"/>
  <c r="J24" i="25"/>
  <c r="J28" i="3"/>
  <c r="AE22" i="3"/>
  <c r="F19" i="26"/>
  <c r="X28" i="5"/>
  <c r="C43" i="3"/>
  <c r="C48" i="3"/>
  <c r="C50" i="3"/>
  <c r="AE48" i="3"/>
  <c r="AE50" i="3"/>
  <c r="C49" i="4"/>
  <c r="M44" i="4"/>
  <c r="J49" i="4"/>
  <c r="Y44" i="4"/>
  <c r="AE37" i="4"/>
  <c r="AK40" i="4"/>
  <c r="AI50" i="4"/>
  <c r="AL43" i="4"/>
  <c r="BN17" i="4"/>
  <c r="BN18" i="4" s="1"/>
  <c r="AX50" i="4"/>
  <c r="CI22" i="4"/>
  <c r="AX40" i="4"/>
  <c r="BC44" i="4"/>
  <c r="C17" i="5"/>
  <c r="C18" i="5" s="1"/>
  <c r="C22" i="5"/>
  <c r="W40" i="5"/>
  <c r="V40" i="5"/>
  <c r="G15" i="9"/>
  <c r="Q15" i="9"/>
  <c r="L18" i="9"/>
  <c r="L19" i="9" s="1"/>
  <c r="P25" i="9"/>
  <c r="Y25" i="9"/>
  <c r="W25" i="9"/>
  <c r="Y15" i="9"/>
  <c r="S18" i="9"/>
  <c r="Z24" i="9"/>
  <c r="AM19" i="9"/>
  <c r="AG23" i="9"/>
  <c r="AO15" i="9"/>
  <c r="AN10" i="9"/>
  <c r="AN18" i="9"/>
  <c r="AN19" i="9" s="1"/>
  <c r="AV25" i="9"/>
  <c r="BC25" i="9"/>
  <c r="S22" i="10"/>
  <c r="Y20" i="10"/>
  <c r="AS14" i="25"/>
  <c r="AU11" i="25"/>
  <c r="AU14" i="25" s="1"/>
  <c r="K22" i="25"/>
  <c r="Q22" i="25"/>
  <c r="AB24" i="25"/>
  <c r="AC20" i="25"/>
  <c r="AC24" i="25" s="1"/>
  <c r="AI22" i="25"/>
  <c r="BF24" i="25"/>
  <c r="O19" i="26"/>
  <c r="K24" i="26"/>
  <c r="Z18" i="25"/>
  <c r="G25" i="26"/>
  <c r="G19" i="24"/>
  <c r="H19" i="24"/>
  <c r="AC18" i="24"/>
  <c r="C22" i="4"/>
  <c r="I25" i="24"/>
  <c r="K17" i="24"/>
  <c r="P15" i="24"/>
  <c r="J22" i="5"/>
  <c r="X22" i="5"/>
  <c r="Z45" i="3"/>
  <c r="T51" i="3"/>
  <c r="C28" i="3"/>
  <c r="C17" i="4"/>
  <c r="F35" i="4" s="1"/>
  <c r="F40" i="4" s="1"/>
  <c r="E44" i="4"/>
  <c r="I44" i="4"/>
  <c r="O40" i="4"/>
  <c r="P44" i="4"/>
  <c r="L44" i="4"/>
  <c r="Q36" i="4"/>
  <c r="U40" i="4"/>
  <c r="S40" i="4"/>
  <c r="AA40" i="4"/>
  <c r="AH40" i="4"/>
  <c r="AE46" i="4"/>
  <c r="AZ47" i="4"/>
  <c r="T20" i="10"/>
  <c r="AG24" i="8"/>
  <c r="L18" i="8"/>
  <c r="O26" i="8"/>
  <c r="AM26" i="8"/>
  <c r="E21" i="9"/>
  <c r="E22" i="9"/>
  <c r="E24" i="9"/>
  <c r="L22" i="8"/>
  <c r="L14" i="9"/>
  <c r="L11" i="9"/>
  <c r="R19" i="9"/>
  <c r="L23" i="9"/>
  <c r="O25" i="9"/>
  <c r="S10" i="9"/>
  <c r="S15" i="9" s="1"/>
  <c r="S24" i="9"/>
  <c r="S22" i="9"/>
  <c r="I26" i="10"/>
  <c r="L14" i="10"/>
  <c r="R16" i="10"/>
  <c r="W23" i="25"/>
  <c r="AU21" i="25"/>
  <c r="E18" i="26"/>
  <c r="K21" i="26"/>
  <c r="K25" i="26" s="1"/>
  <c r="S25" i="26"/>
  <c r="T25" i="26"/>
  <c r="F26" i="8"/>
  <c r="P19" i="24"/>
  <c r="K24" i="24"/>
  <c r="AC23" i="24"/>
  <c r="M15" i="26"/>
  <c r="AG19" i="24"/>
  <c r="E24" i="24"/>
  <c r="L25" i="24"/>
  <c r="AC22" i="24"/>
  <c r="Q28" i="4"/>
  <c r="BG22" i="4"/>
  <c r="BB18" i="25"/>
  <c r="L15" i="26"/>
  <c r="C44" i="3"/>
  <c r="J44" i="3"/>
  <c r="J45" i="3" s="1"/>
  <c r="AE44" i="3"/>
  <c r="E40" i="4"/>
  <c r="N44" i="4"/>
  <c r="O50" i="4"/>
  <c r="T44" i="4"/>
  <c r="Z44" i="4"/>
  <c r="AJ40" i="4"/>
  <c r="AU44" i="4"/>
  <c r="BA40" i="4"/>
  <c r="BF50" i="4"/>
  <c r="BD44" i="4"/>
  <c r="BM50" i="4"/>
  <c r="BM44" i="4"/>
  <c r="C47" i="5"/>
  <c r="K40" i="5"/>
  <c r="J38" i="5"/>
  <c r="O40" i="5"/>
  <c r="W50" i="5"/>
  <c r="F10" i="19"/>
  <c r="G10" i="19"/>
  <c r="H25" i="26"/>
  <c r="C51" i="3"/>
  <c r="AS38" i="4"/>
  <c r="BG46" i="4"/>
  <c r="G26" i="8"/>
  <c r="L10" i="22"/>
  <c r="S14" i="10"/>
  <c r="AN15" i="9"/>
  <c r="G25" i="9"/>
  <c r="AU22" i="25"/>
  <c r="AU24" i="25" s="1"/>
  <c r="BA23" i="25"/>
  <c r="AG24" i="25"/>
  <c r="K26" i="10"/>
  <c r="L18" i="10"/>
  <c r="L22" i="10"/>
  <c r="L24" i="10"/>
  <c r="S13" i="10"/>
  <c r="M25" i="24"/>
  <c r="K23" i="24"/>
  <c r="AQ50" i="4"/>
  <c r="BB15" i="9"/>
  <c r="K11" i="25"/>
  <c r="K14" i="25" s="1"/>
  <c r="H20" i="8"/>
  <c r="AG25" i="8"/>
  <c r="F26" i="10"/>
  <c r="E11" i="25"/>
  <c r="K17" i="25"/>
  <c r="K18" i="25" s="1"/>
  <c r="L19" i="24"/>
  <c r="K18" i="24"/>
  <c r="J28" i="5"/>
  <c r="L25" i="26"/>
  <c r="X38" i="4"/>
  <c r="X47" i="4"/>
  <c r="AF40" i="4"/>
  <c r="R15" i="7"/>
  <c r="T10" i="21"/>
  <c r="L106" i="13"/>
  <c r="S17" i="9"/>
  <c r="K20" i="25"/>
  <c r="O10" i="11"/>
  <c r="AG18" i="8"/>
  <c r="E18" i="8"/>
  <c r="E20" i="8" s="1"/>
  <c r="M26" i="8"/>
  <c r="S21" i="9"/>
  <c r="E17" i="9"/>
  <c r="O15" i="9"/>
  <c r="Z17" i="9"/>
  <c r="Z19" i="9" s="1"/>
  <c r="T19" i="9"/>
  <c r="AK24" i="25"/>
  <c r="BA21" i="25"/>
  <c r="U24" i="25"/>
  <c r="L10" i="11"/>
  <c r="G10" i="22"/>
  <c r="I10" i="22"/>
  <c r="D15" i="16"/>
  <c r="L10" i="19"/>
  <c r="M10" i="19"/>
  <c r="BD25" i="9"/>
  <c r="BI17" i="9"/>
  <c r="BI19" i="9" s="1"/>
  <c r="Q10" i="25"/>
  <c r="CP28" i="4"/>
  <c r="D44" i="4"/>
  <c r="C42" i="4"/>
  <c r="X28" i="4"/>
  <c r="BU28" i="4"/>
  <c r="BU17" i="4"/>
  <c r="BU18" i="4" s="1"/>
  <c r="L21" i="9"/>
  <c r="E23" i="9"/>
  <c r="J25" i="9"/>
  <c r="BA14" i="25"/>
  <c r="J20" i="8"/>
  <c r="N20" i="8"/>
  <c r="J26" i="8"/>
  <c r="L24" i="8"/>
  <c r="E18" i="9"/>
  <c r="K25" i="9"/>
  <c r="P10" i="22"/>
  <c r="K15" i="17"/>
  <c r="Q14" i="26"/>
  <c r="AC16" i="25"/>
  <c r="E23" i="25"/>
  <c r="E23" i="24"/>
  <c r="CB28" i="4"/>
  <c r="J39" i="4"/>
  <c r="J38" i="4"/>
  <c r="J37" i="4"/>
  <c r="AE17" i="4"/>
  <c r="AE18" i="4" s="1"/>
  <c r="K24" i="25"/>
  <c r="O16" i="8"/>
  <c r="L105" i="13"/>
  <c r="K22" i="24"/>
  <c r="E17" i="26"/>
  <c r="E19" i="26" s="1"/>
  <c r="AC21" i="24"/>
  <c r="AD25" i="24"/>
  <c r="AE28" i="3"/>
  <c r="C40" i="3"/>
  <c r="AV19" i="9"/>
  <c r="AZ49" i="4"/>
  <c r="BC50" i="4"/>
  <c r="O20" i="8"/>
  <c r="S13" i="8"/>
  <c r="I15" i="9"/>
  <c r="BD19" i="9"/>
  <c r="BB23" i="9"/>
  <c r="BI18" i="9"/>
  <c r="BI22" i="9"/>
  <c r="BI24" i="9"/>
  <c r="L19" i="10"/>
  <c r="N26" i="10"/>
  <c r="L25" i="10"/>
  <c r="J28" i="13"/>
  <c r="K110" i="13" s="1"/>
  <c r="AI12" i="25"/>
  <c r="BD18" i="25"/>
  <c r="AL24" i="25"/>
  <c r="AX24" i="25"/>
  <c r="Q23" i="26"/>
  <c r="S12" i="8"/>
  <c r="O25" i="24"/>
  <c r="U14" i="25"/>
  <c r="E17" i="25"/>
  <c r="M18" i="25"/>
  <c r="AC17" i="25"/>
  <c r="AU16" i="25"/>
  <c r="DD28" i="4"/>
  <c r="O41" i="3"/>
  <c r="AC41" i="3"/>
  <c r="X49" i="3"/>
  <c r="Q49" i="3"/>
  <c r="AN44" i="4"/>
  <c r="I40" i="4"/>
  <c r="J28" i="4"/>
  <c r="AC40" i="4"/>
  <c r="AE43" i="4"/>
  <c r="AJ50" i="4"/>
  <c r="AL46" i="4"/>
  <c r="AR50" i="4"/>
  <c r="AP44" i="4"/>
  <c r="CI28" i="4"/>
  <c r="BG37" i="4"/>
  <c r="BM40" i="4"/>
  <c r="DD17" i="4"/>
  <c r="DD18" i="4" s="1"/>
  <c r="BJ44" i="4"/>
  <c r="E44" i="5"/>
  <c r="J39" i="5"/>
  <c r="M40" i="5"/>
  <c r="P50" i="5"/>
  <c r="AB51" i="3"/>
  <c r="X50" i="3"/>
  <c r="U51" i="3"/>
  <c r="J48" i="3"/>
  <c r="J17" i="4"/>
  <c r="J18" i="4" s="1"/>
  <c r="AL17" i="4"/>
  <c r="AL18" i="4" s="1"/>
  <c r="X39" i="4"/>
  <c r="X37" i="4"/>
  <c r="AD50" i="4"/>
  <c r="AC50" i="4"/>
  <c r="AL35" i="4"/>
  <c r="AL49" i="4"/>
  <c r="AL42" i="4"/>
  <c r="AQ40" i="4"/>
  <c r="AL38" i="4"/>
  <c r="CW28" i="4"/>
  <c r="CW17" i="4"/>
  <c r="CW18" i="4" s="1"/>
  <c r="DK28" i="4"/>
  <c r="BG38" i="4"/>
  <c r="J17" i="5"/>
  <c r="J18" i="5" s="1"/>
  <c r="J36" i="5"/>
  <c r="Q22" i="5"/>
  <c r="E11" i="8"/>
  <c r="AA25" i="9"/>
  <c r="E23" i="10"/>
  <c r="H26" i="10"/>
  <c r="Q16" i="10"/>
  <c r="AO12" i="25"/>
  <c r="BM15" i="9"/>
  <c r="BE18" i="25"/>
  <c r="AE18" i="25"/>
  <c r="V25" i="26"/>
  <c r="Q23" i="25"/>
  <c r="P25" i="24"/>
  <c r="AG25" i="24"/>
  <c r="AH25" i="24"/>
  <c r="N18" i="25"/>
  <c r="Q18" i="26"/>
  <c r="E18" i="24"/>
  <c r="AF19" i="24"/>
  <c r="G25" i="24"/>
  <c r="AE28" i="4"/>
  <c r="AS28" i="4"/>
  <c r="BN22" i="4"/>
  <c r="X17" i="5"/>
  <c r="X18" i="5" s="1"/>
  <c r="J40" i="3"/>
  <c r="AE37" i="3"/>
  <c r="C17" i="3"/>
  <c r="C18" i="3" s="1"/>
  <c r="C22" i="3"/>
  <c r="V51" i="3"/>
  <c r="AE36" i="4"/>
  <c r="Q39" i="4"/>
  <c r="W40" i="4"/>
  <c r="AZ28" i="4"/>
  <c r="AS39" i="4"/>
  <c r="AV40" i="4"/>
  <c r="BC19" i="9"/>
  <c r="BA50" i="4"/>
  <c r="BE50" i="4"/>
  <c r="BL50" i="4"/>
  <c r="DK22" i="4"/>
  <c r="C49" i="5"/>
  <c r="C50" i="5" s="1"/>
  <c r="Q39" i="5"/>
  <c r="P44" i="5"/>
  <c r="AG15" i="8"/>
  <c r="E11" i="9"/>
  <c r="BH25" i="9"/>
  <c r="BB22" i="9"/>
  <c r="BJ15" i="9"/>
  <c r="BI23" i="9"/>
  <c r="Q20" i="10"/>
  <c r="R26" i="10"/>
  <c r="S23" i="10"/>
  <c r="S25" i="10"/>
  <c r="S18" i="10"/>
  <c r="S20" i="10" s="1"/>
  <c r="Q20" i="25"/>
  <c r="AE24" i="25"/>
  <c r="AI21" i="25"/>
  <c r="AI24" i="25" s="1"/>
  <c r="AO21" i="25"/>
  <c r="AO24" i="25" s="1"/>
  <c r="Q21" i="26"/>
  <c r="AH19" i="9"/>
  <c r="AX18" i="25"/>
  <c r="E23" i="26"/>
  <c r="K14" i="26"/>
  <c r="F15" i="24"/>
  <c r="H24" i="25"/>
  <c r="R24" i="25"/>
  <c r="BN28" i="4"/>
  <c r="C43" i="4"/>
  <c r="AL28" i="4"/>
  <c r="Y40" i="4"/>
  <c r="X49" i="4"/>
  <c r="AK50" i="4"/>
  <c r="BG39" i="4"/>
  <c r="BI40" i="4"/>
  <c r="C43" i="5"/>
  <c r="C28" i="5"/>
  <c r="E24" i="10"/>
  <c r="M16" i="10"/>
  <c r="P16" i="10"/>
  <c r="N16" i="10"/>
  <c r="AR14" i="25"/>
  <c r="AZ14" i="25"/>
  <c r="O25" i="26"/>
  <c r="Q12" i="26"/>
  <c r="J18" i="25"/>
  <c r="AE17" i="5"/>
  <c r="AE18" i="5" s="1"/>
  <c r="C28" i="4"/>
  <c r="X18" i="25"/>
  <c r="DD22" i="4"/>
  <c r="AE28" i="5"/>
  <c r="C37" i="3"/>
  <c r="N41" i="3"/>
  <c r="J39" i="3"/>
  <c r="R51" i="3"/>
  <c r="J50" i="3"/>
  <c r="C46" i="4"/>
  <c r="C48" i="4"/>
  <c r="X22" i="4"/>
  <c r="P50" i="4"/>
  <c r="W50" i="4"/>
  <c r="AL22" i="4"/>
  <c r="Q37" i="4"/>
  <c r="Q35" i="4"/>
  <c r="AE39" i="4"/>
  <c r="AG40" i="4"/>
  <c r="AY50" i="4"/>
  <c r="AS36" i="4"/>
  <c r="AZ39" i="4"/>
  <c r="BG48" i="4"/>
  <c r="BI50" i="4"/>
  <c r="R40" i="5"/>
  <c r="S40" i="5"/>
  <c r="Q35" i="5"/>
  <c r="J42" i="5"/>
  <c r="J44" i="5" s="1"/>
  <c r="E14" i="9"/>
  <c r="E13" i="9"/>
  <c r="E12" i="9"/>
  <c r="J15" i="9"/>
  <c r="K15" i="9"/>
  <c r="J14" i="25"/>
  <c r="I14" i="25"/>
  <c r="F15" i="9"/>
  <c r="C37" i="4"/>
  <c r="E13" i="25"/>
  <c r="H10" i="9"/>
  <c r="H15" i="9" s="1"/>
  <c r="H14" i="25"/>
  <c r="E12" i="25"/>
  <c r="G10" i="25"/>
  <c r="G14" i="25" s="1"/>
  <c r="E35" i="5"/>
  <c r="C35" i="5" s="1"/>
  <c r="E13" i="26"/>
  <c r="C36" i="5"/>
  <c r="H16" i="10"/>
  <c r="H44" i="5"/>
  <c r="J19" i="26"/>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J15" i="26"/>
  <c r="D40" i="5"/>
  <c r="C39" i="5"/>
  <c r="I40" i="5"/>
  <c r="F40" i="5"/>
  <c r="E14" i="26"/>
  <c r="H15" i="26"/>
  <c r="G15" i="26"/>
  <c r="F16" i="10"/>
  <c r="E15" i="10"/>
  <c r="I16" i="10"/>
  <c r="G13" i="10"/>
  <c r="E13" i="10" s="1"/>
  <c r="E37" i="5"/>
  <c r="C37" i="5" s="1"/>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E12" i="10"/>
  <c r="L11" i="10"/>
  <c r="L23" i="8"/>
  <c r="L26" i="8" s="1"/>
  <c r="AX14" i="25"/>
  <c r="V24" i="25"/>
  <c r="Q10" i="22"/>
  <c r="S10" i="22"/>
  <c r="F10" i="21"/>
  <c r="I10" i="21"/>
  <c r="C10" i="21"/>
  <c r="D10" i="21"/>
  <c r="E10" i="21"/>
  <c r="AK20" i="8"/>
  <c r="E10" i="12"/>
  <c r="D10" i="12"/>
  <c r="M10" i="11"/>
  <c r="K10" i="11"/>
  <c r="P10" i="11"/>
  <c r="N10" i="11"/>
  <c r="M20" i="10"/>
  <c r="S19" i="10"/>
  <c r="C28" i="13"/>
  <c r="H112" i="13" s="1"/>
  <c r="C17" i="13"/>
  <c r="J34" i="13" s="1"/>
  <c r="E10" i="25"/>
  <c r="AI13" i="25"/>
  <c r="N25" i="26"/>
  <c r="Q22" i="26"/>
  <c r="Q25" i="26" s="1"/>
  <c r="BF19" i="9"/>
  <c r="H105" i="13"/>
  <c r="I41" i="13"/>
  <c r="I106" i="13"/>
  <c r="G105" i="13"/>
  <c r="G41" i="13"/>
  <c r="I40" i="13"/>
  <c r="J41" i="13"/>
  <c r="H40" i="13"/>
  <c r="H106" i="13"/>
  <c r="J40" i="13"/>
  <c r="K41" i="13"/>
  <c r="I105" i="13"/>
  <c r="G40" i="13"/>
  <c r="K40" i="13"/>
  <c r="K105" i="13"/>
  <c r="K107" i="13" s="1"/>
  <c r="H41" i="13"/>
  <c r="G40" i="5"/>
  <c r="C38" i="5"/>
  <c r="L12" i="10"/>
  <c r="T26" i="10"/>
  <c r="L23" i="10"/>
  <c r="J105" i="13"/>
  <c r="J18" i="13"/>
  <c r="J25" i="26"/>
  <c r="E11" i="26"/>
  <c r="I15" i="26"/>
  <c r="Q11" i="26"/>
  <c r="V15" i="26"/>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F25" i="24"/>
  <c r="K21" i="24"/>
  <c r="AC24" i="24"/>
  <c r="G106" i="13"/>
  <c r="U10" i="22"/>
  <c r="R10" i="22"/>
  <c r="R15" i="16"/>
  <c r="W10" i="22"/>
  <c r="G16" i="8"/>
  <c r="J106" i="13"/>
  <c r="BB17" i="9"/>
  <c r="BB19" i="9" s="1"/>
  <c r="BF25" i="9"/>
  <c r="E19" i="10"/>
  <c r="E20" i="10" s="1"/>
  <c r="E22" i="10"/>
  <c r="AL26" i="8"/>
  <c r="E21" i="26"/>
  <c r="E25" i="26" s="1"/>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AA41" i="3"/>
  <c r="N15" i="26"/>
  <c r="E12" i="24"/>
  <c r="J17" i="3"/>
  <c r="P15" i="26"/>
  <c r="U19" i="26"/>
  <c r="Q17" i="26"/>
  <c r="Q19" i="26" s="1"/>
  <c r="AC11" i="24"/>
  <c r="AF15" i="24"/>
  <c r="Q11" i="25"/>
  <c r="Q14" i="25" s="1"/>
  <c r="R14" i="25"/>
  <c r="AV18" i="25"/>
  <c r="AU17" i="25"/>
  <c r="J46" i="4"/>
  <c r="M50" i="4"/>
  <c r="L50" i="4"/>
  <c r="J48" i="4"/>
  <c r="N50" i="4"/>
  <c r="J47" i="4"/>
  <c r="R44" i="4"/>
  <c r="Q42" i="4"/>
  <c r="Q38" i="4"/>
  <c r="R40" i="4"/>
  <c r="R50" i="4"/>
  <c r="Q49" i="4"/>
  <c r="S50" i="4"/>
  <c r="Q48" i="4"/>
  <c r="T50" i="4"/>
  <c r="Q47" i="4"/>
  <c r="U50" i="4"/>
  <c r="Q46" i="4"/>
  <c r="Q50" i="4" s="1"/>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2" i="4"/>
  <c r="BG44" i="4" s="1"/>
  <c r="BI44" i="4"/>
  <c r="T40" i="5"/>
  <c r="Q37" i="5"/>
  <c r="U40" i="5"/>
  <c r="Q36" i="5"/>
  <c r="R44" i="5"/>
  <c r="Q43" i="5"/>
  <c r="U44" i="5"/>
  <c r="Q42" i="5"/>
  <c r="X36" i="4"/>
  <c r="J43" i="4"/>
  <c r="X17" i="4"/>
  <c r="X18" i="4" s="1"/>
  <c r="AZ17" i="4"/>
  <c r="AZ18" i="4" s="1"/>
  <c r="AI40" i="4"/>
  <c r="AE35" i="4"/>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AS44" i="4" s="1"/>
  <c r="CI17" i="4"/>
  <c r="CI18" i="4" s="1"/>
  <c r="BA44" i="4"/>
  <c r="AZ42" i="4"/>
  <c r="AZ44" i="4" s="1"/>
  <c r="M44" i="5"/>
  <c r="Q17" i="5"/>
  <c r="Q18" i="5" s="1"/>
  <c r="K19" i="24" l="1"/>
  <c r="AC25" i="24"/>
  <c r="J40" i="4"/>
  <c r="BA24" i="25"/>
  <c r="S19" i="9"/>
  <c r="L15" i="9"/>
  <c r="K45" i="13"/>
  <c r="K15" i="26"/>
  <c r="C50" i="4"/>
  <c r="Q24" i="25"/>
  <c r="S26" i="10"/>
  <c r="H111" i="13"/>
  <c r="L111" i="13"/>
  <c r="BB25" i="9"/>
  <c r="AU15" i="9"/>
  <c r="I111" i="13"/>
  <c r="I46" i="13"/>
  <c r="C41" i="3"/>
  <c r="L20" i="8"/>
  <c r="AO14" i="25"/>
  <c r="AE51" i="3"/>
  <c r="Q45" i="3"/>
  <c r="AC18" i="25"/>
  <c r="L109" i="13"/>
  <c r="L26" i="10"/>
  <c r="C18" i="4"/>
  <c r="J51" i="3"/>
  <c r="BI25" i="9"/>
  <c r="E25" i="9"/>
  <c r="I45" i="13"/>
  <c r="K46" i="13"/>
  <c r="K109" i="13"/>
  <c r="E24" i="25"/>
  <c r="Q15" i="26"/>
  <c r="K99" i="13"/>
  <c r="G102" i="13"/>
  <c r="F102" i="13" s="1"/>
  <c r="H46" i="13"/>
  <c r="G110" i="13"/>
  <c r="AL40" i="4"/>
  <c r="AU18" i="25"/>
  <c r="K44" i="13"/>
  <c r="G47" i="13"/>
  <c r="I110" i="13"/>
  <c r="J46" i="13"/>
  <c r="K101" i="13"/>
  <c r="J45" i="13"/>
  <c r="G16" i="10"/>
  <c r="AD20" i="8"/>
  <c r="C35" i="4"/>
  <c r="C40" i="4" s="1"/>
  <c r="Q40" i="4"/>
  <c r="L107" i="13"/>
  <c r="L25" i="9"/>
  <c r="C44" i="4"/>
  <c r="AG20" i="8"/>
  <c r="C45" i="3"/>
  <c r="I44" i="13"/>
  <c r="I47" i="13"/>
  <c r="K112" i="13"/>
  <c r="F106" i="13"/>
  <c r="S25" i="9"/>
  <c r="K19" i="26"/>
  <c r="AO18" i="25"/>
  <c r="AB19" i="24"/>
  <c r="AE50" i="4"/>
  <c r="AS50" i="4"/>
  <c r="E26" i="10"/>
  <c r="E19" i="24"/>
  <c r="H102" i="13"/>
  <c r="K34" i="13"/>
  <c r="I42" i="13"/>
  <c r="AB20" i="8"/>
  <c r="Q51" i="3"/>
  <c r="E19" i="9"/>
  <c r="S16" i="10"/>
  <c r="AL50" i="4"/>
  <c r="J42" i="13"/>
  <c r="AC20" i="8"/>
  <c r="C44" i="5"/>
  <c r="X44" i="4"/>
  <c r="BG40" i="4"/>
  <c r="AZ40" i="4"/>
  <c r="AE40" i="4"/>
  <c r="F41" i="3"/>
  <c r="K25" i="24"/>
  <c r="AI14" i="25"/>
  <c r="E14" i="8"/>
  <c r="E16" i="8" s="1"/>
  <c r="L20" i="10"/>
  <c r="K42" i="13"/>
  <c r="BG50" i="4"/>
  <c r="Q40" i="5"/>
  <c r="E25" i="24"/>
  <c r="E14" i="25"/>
  <c r="E10" i="9"/>
  <c r="E15" i="9"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K113" i="13" s="1"/>
  <c r="J40" i="5"/>
  <c r="AZ50" i="4"/>
  <c r="Q44" i="5"/>
  <c r="X40" i="4"/>
  <c r="J50" i="4"/>
  <c r="F40" i="13"/>
  <c r="G42" i="13"/>
  <c r="F41" i="13"/>
  <c r="H107" i="13"/>
  <c r="J44" i="13"/>
  <c r="H110" i="13"/>
  <c r="L110" i="13"/>
  <c r="H47" i="13"/>
  <c r="G44" i="13"/>
  <c r="G112" i="13"/>
  <c r="H109" i="13"/>
  <c r="G109" i="13"/>
  <c r="H44" i="13"/>
  <c r="J110" i="13"/>
  <c r="G46" i="13"/>
  <c r="I112" i="13"/>
  <c r="Q50" i="5"/>
  <c r="X50" i="4"/>
  <c r="AS40" i="4"/>
  <c r="J44" i="4"/>
  <c r="Q44" i="4"/>
  <c r="I48" i="13"/>
  <c r="J107" i="13"/>
  <c r="I107" i="13"/>
  <c r="H42" i="13"/>
  <c r="F105" i="13"/>
  <c r="G107" i="13"/>
  <c r="G45" i="13"/>
  <c r="K47" i="13"/>
  <c r="L112" i="13"/>
  <c r="J50" i="5"/>
  <c r="J47" i="13"/>
  <c r="H45" i="13"/>
  <c r="J111" i="13"/>
  <c r="J109" i="13"/>
  <c r="W20" i="8" l="1"/>
  <c r="H113" i="13"/>
  <c r="V20" i="8"/>
  <c r="F46" i="13"/>
  <c r="F107" i="13"/>
  <c r="K48" i="13"/>
  <c r="F45" i="13"/>
  <c r="J38" i="13"/>
  <c r="L113" i="13"/>
  <c r="F101" i="13"/>
  <c r="Z20" i="8"/>
  <c r="F47" i="13"/>
  <c r="K38" i="13"/>
  <c r="U19" i="24"/>
  <c r="J113" i="13"/>
  <c r="F110" i="13"/>
  <c r="Y20" i="8"/>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<sst xmlns="http://schemas.openxmlformats.org/spreadsheetml/2006/main" count="2485" uniqueCount="536">
  <si>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</si>
  <si>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</si>
  <si>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</si>
  <si>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</si>
  <si>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</si>
  <si>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</si>
  <si>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</si>
  <si>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</si>
  <si>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</si>
  <si>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</si>
  <si>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</si>
  <si>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</si>
  <si>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</si>
  <si>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</si>
  <si>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</si>
  <si>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</si>
  <si>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</si>
  <si>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</si>
  <si>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</si>
  <si>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</si>
  <si>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</si>
  <si>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</si>
  <si>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</si>
  <si>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</si>
  <si>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</si>
  <si>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</si>
  <si>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</si>
  <si>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</si>
  <si>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</si>
  <si>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</si>
  <si>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</si>
  <si>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</si>
  <si>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</si>
  <si>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</si>
  <si>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</si>
  <si>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</si>
  <si>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</si>
  <si>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</si>
  <si>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</si>
  <si>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</si>
  <si>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</si>
  <si>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</si>
  <si>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</si>
  <si>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</si>
  <si>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</si>
  <si>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</si>
  <si>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</si>
  <si>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</si>
  <si>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</si>
  <si>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</si>
  <si>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</si>
  <si>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</si>
  <si>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</si>
  <si>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</si>
  <si>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</si>
  <si>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</si>
  <si>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</si>
  <si>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</si>
  <si>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</si>
  <si>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</si>
  <si>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</si>
  <si>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</si>
  <si>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</si>
  <si>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</si>
  <si>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</si>
  <si>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</si>
  <si>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</si>
  <si>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</si>
  <si>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</si>
  <si>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</si>
  <si>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</si>
  <si>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</si>
  <si>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</si>
  <si>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</si>
  <si>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</si>
  <si>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</si>
  <si>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</si>
  <si>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</si>
  <si>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</si>
  <si>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</si>
  <si>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</si>
  <si>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</si>
  <si>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</si>
  <si>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</si>
  <si>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</si>
  <si>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</si>
  <si>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</si>
  <si>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</si>
  <si>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</si>
  <si>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</si>
  <si>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</si>
  <si>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</si>
  <si>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</si>
  <si>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</si>
  <si>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</si>
  <si>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</si>
  <si>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</si>
  <si>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</si>
  <si>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</si>
  <si>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</si>
  <si>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</si>
  <si>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</si>
  <si>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</si>
  <si>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</si>
  <si>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</si>
  <si>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</si>
  <si>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</si>
  <si>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</si>
  <si>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</si>
  <si>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</si>
  <si>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</si>
  <si>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</si>
  <si>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</si>
  <si>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</si>
  <si>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</si>
  <si>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</si>
  <si>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</si>
  <si>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</si>
  <si>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</si>
  <si>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</si>
  <si>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</si>
  <si>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</si>
  <si>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</si>
  <si>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</si>
  <si>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</si>
  <si>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</si>
  <si>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</si>
  <si>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</si>
  <si>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</si>
  <si>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</si>
  <si>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</si>
  <si>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</si>
  <si>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</si>
  <si>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</si>
  <si>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</si>
  <si>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</si>
  <si>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</si>
  <si>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</si>
  <si>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</si>
  <si>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</si>
  <si>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</si>
  <si>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</si>
  <si>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</si>
  <si>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</si>
  <si>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</si>
  <si>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</si>
  <si>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</si>
  <si>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</si>
  <si>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</si>
  <si>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</si>
  <si>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</si>
  <si>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</si>
  <si>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</si>
  <si>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</si>
  <si>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</si>
  <si>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</si>
  <si>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</si>
  <si>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</si>
  <si>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</si>
  <si>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</si>
  <si>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</si>
  <si>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</si>
  <si>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</si>
  <si>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</si>
  <si>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</si>
  <si>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</si>
  <si>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</si>
  <si>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</si>
  <si>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</si>
  <si>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</si>
  <si>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</si>
  <si>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</si>
  <si>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</si>
  <si>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</si>
  <si>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</si>
  <si>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</si>
  <si>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</si>
  <si>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</si>
  <si>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</si>
  <si>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</si>
  <si>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</si>
  <si>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</si>
  <si>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</si>
  <si>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</si>
  <si>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</si>
  <si>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</si>
  <si>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</si>
  <si>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</si>
  <si>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</si>
  <si>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</si>
  <si>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</si>
  <si>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</si>
  <si>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</si>
  <si>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</si>
  <si>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</si>
  <si>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</si>
  <si>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</si>
  <si>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</si>
  <si>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</si>
  <si>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</si>
  <si>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</si>
  <si>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</si>
  <si>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</si>
  <si>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</si>
  <si>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</si>
  <si>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</si>
  <si>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</si>
  <si>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</si>
  <si>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</si>
  <si>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</si>
  <si>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</si>
  <si>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</si>
  <si>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</si>
  <si>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</si>
  <si>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</si>
  <si>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</si>
  <si>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</si>
  <si>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</si>
  <si>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</si>
  <si>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</si>
  <si>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</si>
  <si>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</si>
  <si>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</si>
  <si>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</si>
  <si>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</si>
  <si>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</si>
  <si>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</si>
  <si>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</si>
  <si>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</si>
  <si>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</si>
  <si>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</si>
  <si>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</si>
  <si>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</si>
  <si>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</si>
  <si>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</si>
  <si>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</si>
  <si>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</si>
  <si>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</si>
  <si>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</si>
  <si>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</si>
  <si>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</si>
  <si>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</si>
  <si>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</si>
  <si>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</si>
  <si>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</si>
  <si>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</si>
  <si>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</si>
  <si>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</si>
  <si>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</si>
  <si>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</si>
  <si>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</si>
  <si>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</si>
  <si>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</si>
  <si>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</si>
  <si>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</si>
  <si>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</si>
  <si>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</si>
  <si>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</si>
  <si>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</si>
  <si>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</si>
  <si>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</si>
  <si>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</si>
  <si>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</si>
  <si>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</si>
  <si>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</si>
  <si>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</si>
  <si>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</si>
  <si>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</si>
  <si>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</si>
  <si>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</si>
  <si>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</si>
  <si>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</si>
  <si>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</si>
  <si>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</si>
  <si>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</si>
  <si>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</si>
  <si>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</si>
  <si>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</si>
  <si>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</si>
  <si>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</si>
  <si>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</si>
  <si>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</si>
  <si>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</si>
  <si>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</si>
  <si>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</si>
  <si>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</si>
  <si>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</si>
  <si>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</si>
  <si>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</si>
  <si>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</si>
  <si>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</si>
  <si>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</si>
  <si>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</si>
  <si>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</si>
  <si>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</si>
  <si>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</si>
  <si>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</si>
  <si>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</si>
  <si>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</si>
  <si>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</si>
  <si>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</si>
  <si>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</si>
  <si>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</si>
  <si>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</si>
  <si>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</si>
  <si>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</si>
  <si>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</si>
  <si>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</si>
  <si>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</si>
  <si>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</si>
  <si>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</si>
  <si>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</si>
  <si>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</si>
  <si>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</si>
  <si>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</si>
  <si>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</si>
  <si>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</si>
  <si>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</si>
  <si>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</si>
  <si>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</si>
  <si>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</si>
  <si>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</si>
  <si>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</si>
  <si>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</si>
  <si>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</si>
  <si>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</si>
  <si>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</si>
  <si>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</si>
  <si>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</si>
  <si>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</si>
  <si>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</si>
  <si>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</si>
  <si>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</si>
  <si>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</si>
  <si>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</si>
  <si>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</si>
  <si>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</si>
  <si>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</si>
  <si>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</si>
  <si>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</si>
  <si>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</si>
  <si>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</si>
  <si>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</si>
  <si>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</si>
  <si>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</si>
  <si>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</si>
  <si>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</si>
  <si>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</si>
  <si>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</si>
  <si>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</si>
  <si>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</si>
  <si>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</si>
  <si>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</si>
  <si>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</si>
  <si>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</si>
  <si>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</si>
  <si>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</si>
  <si>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</si>
  <si>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</si>
  <si>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</si>
  <si>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</si>
  <si>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</si>
  <si>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</si>
  <si>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</si>
  <si>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</si>
  <si>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</si>
  <si>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</si>
  <si>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</si>
  <si>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</si>
  <si>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</si>
  <si>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</si>
  <si>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</si>
  <si>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</si>
  <si>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</si>
  <si>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</si>
  <si>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</si>
  <si>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</si>
  <si>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</si>
  <si>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</si>
  <si>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</si>
  <si>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</si>
  <si>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</si>
  <si>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</si>
  <si>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</si>
  <si>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</si>
  <si>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</si>
  <si>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</si>
  <si>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</si>
  <si>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</si>
  <si>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</si>
  <si>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</si>
  <si>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</si>
  <si>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</si>
  <si>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</si>
  <si>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</si>
  <si>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</si>
  <si>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</si>
  <si>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</si>
  <si>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</si>
  <si>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</si>
  <si>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</si>
  <si>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</si>
  <si>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</si>
  <si>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</si>
  <si>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</si>
  <si>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</si>
  <si>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</si>
  <si>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</si>
  <si>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</si>
  <si>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</si>
  <si>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</si>
  <si>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</si>
  <si>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</si>
  <si>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</si>
  <si>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</si>
  <si>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</si>
  <si>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</si>
  <si>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</si>
  <si>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</si>
  <si>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</si>
  <si>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</si>
  <si>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</si>
  <si>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</si>
  <si>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</si>
  <si>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</si>
  <si>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</si>
  <si>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</si>
  <si>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</si>
  <si>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</si>
  <si>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</si>
  <si>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</si>
  <si>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</si>
  <si>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</si>
  <si>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</si>
  <si>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</si>
  <si>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</si>
  <si>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</si>
  <si>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</si>
  <si>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</si>
  <si>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</si>
  <si>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</si>
  <si>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</si>
  <si>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</si>
  <si>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</si>
  <si>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</si>
  <si>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</si>
  <si>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</si>
  <si>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</si>
  <si>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</si>
  <si>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</si>
  <si>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</si>
  <si>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</si>
  <si>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</si>
  <si>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</si>
  <si>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</si>
  <si>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</si>
  <si>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</si>
  <si>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</si>
  <si>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</si>
  <si>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</si>
  <si>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</si>
  <si>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</si>
  <si>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</si>
  <si>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</si>
  <si>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</si>
  <si>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</si>
  <si>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</si>
  <si>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</si>
  <si>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</si>
  <si>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</si>
  <si>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</si>
  <si>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</si>
  <si>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</si>
  <si>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</si>
  <si>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</si>
  <si>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</si>
  <si>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</si>
  <si>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</si>
  <si>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</si>
  <si>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</si>
  <si>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</si>
  <si>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</si>
  <si>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</si>
  <si>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</si>
  <si>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</si>
  <si>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</si>
  <si>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</si>
  <si>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</si>
  <si>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</si>
  <si>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</si>
  <si>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</si>
  <si>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</si>
  <si>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</si>
  <si>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</si>
  <si>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</si>
  <si>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</si>
  <si>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</si>
  <si>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</si>
  <si>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</si>
  <si>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</si>
  <si>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</si>
  <si>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</si>
  <si>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</si>
  <si>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</si>
  <si>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</si>
  <si>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</si>
  <si>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</si>
  <si>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</si>
  <si>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</si>
  <si>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</si>
  <si>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</si>
  <si>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</si>
  <si>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</si>
  <si>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</si>
  <si>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</si>
  <si>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</si>
  <si>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</si>
  <si>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</si>
  <si>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</si>
  <si>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</si>
  <si>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</si>
  <si>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</si>
  <si>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</si>
  <si>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</si>
  <si>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</si>
  <si>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</si>
  <si>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</si>
  <si>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</si>
  <si>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</si>
  <si>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</si>
  <si>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</si>
  <si>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</si>
  <si>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</si>
  <si>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</si>
  <si>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שמעוני אליאור</t>
  </si>
  <si>
    <t>03-6868000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</si>
</sst>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26">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xf numFmtId="0" fontId="22" fillId="2" borderId="0" xfId="0" applyFont="1" applyFill="1" applyAlignment="1">
      <alignment horizontal="right" vertical="top"/>
    </xf>
    <xf numFmtId="0" fontId="28"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0" fillId="14" borderId="0" xfId="0" applyFill="1" applyProtection="1">
      <protection locked="0"/>
    </xf>
    <xf numFmtId="0" fontId="24" fillId="0" borderId="0" xfId="6" applyFont="1" applyFill="1" applyAlignment="1" applyProtection="1"/>
    <xf numFmtId="0" fontId="1" fillId="0" borderId="0" xfId="4">
      <alignment wrapText="1"/>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tabSelected="1" zoomScaleNormal="100" workbookViewId="0">
      <selection activeCell="C16" sqref="C16:N16"/>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6" t="s">
        <v>2</v>
      </c>
      <c r="D3" s="346"/>
      <c r="E3" s="346"/>
      <c r="F3" s="346"/>
      <c r="G3" s="346"/>
      <c r="H3" s="346"/>
      <c r="I3" s="346"/>
      <c r="J3" s="346"/>
      <c r="K3" s="346"/>
      <c r="L3" s="346"/>
      <c r="M3" s="346"/>
      <c r="N3" s="346"/>
    </row>
    <row r="4" spans="2:14" ht="29.25" customHeight="1" x14ac:dyDescent="0.2">
      <c r="B4" s="3" t="s">
        <v>3</v>
      </c>
      <c r="C4" s="346" t="s">
        <v>4</v>
      </c>
      <c r="D4" s="346"/>
      <c r="E4" s="346"/>
      <c r="F4" s="346"/>
      <c r="G4" s="346"/>
      <c r="H4" s="346"/>
      <c r="I4" s="346"/>
      <c r="J4" s="346"/>
      <c r="K4" s="346"/>
      <c r="L4" s="346"/>
      <c r="M4" s="346"/>
      <c r="N4" s="346"/>
    </row>
    <row r="5" spans="2:14" ht="15" x14ac:dyDescent="0.2">
      <c r="B5" s="3" t="s">
        <v>5</v>
      </c>
      <c r="C5" s="346" t="s">
        <v>495</v>
      </c>
      <c r="D5" s="346"/>
      <c r="E5" s="346"/>
      <c r="F5" s="346"/>
      <c r="G5" s="346"/>
      <c r="H5" s="346"/>
      <c r="I5" s="346"/>
      <c r="J5" s="346"/>
      <c r="K5" s="346"/>
      <c r="L5" s="346"/>
      <c r="M5" s="346"/>
      <c r="N5" s="346"/>
    </row>
    <row r="6" spans="2:14" ht="15" customHeight="1" x14ac:dyDescent="0.2">
      <c r="B6" s="3"/>
      <c r="C6" s="346" t="s">
        <v>526</v>
      </c>
      <c r="D6" s="346"/>
      <c r="E6" s="346"/>
      <c r="F6" s="346"/>
      <c r="G6" s="346"/>
      <c r="H6" s="346"/>
      <c r="I6" s="346"/>
      <c r="J6" s="346"/>
      <c r="K6" s="346"/>
      <c r="L6" s="346"/>
      <c r="M6" s="346"/>
      <c r="N6" s="346"/>
    </row>
    <row r="7" spans="2:14" ht="18.75" customHeight="1" x14ac:dyDescent="0.2">
      <c r="B7" s="3" t="s">
        <v>6</v>
      </c>
      <c r="C7" s="346" t="s">
        <v>457</v>
      </c>
      <c r="D7" s="346"/>
      <c r="E7" s="346"/>
      <c r="F7" s="346"/>
      <c r="G7" s="346"/>
      <c r="H7" s="346"/>
      <c r="I7" s="346"/>
      <c r="J7" s="346"/>
      <c r="K7" s="346"/>
      <c r="L7" s="346"/>
      <c r="M7" s="346"/>
      <c r="N7" s="346"/>
    </row>
    <row r="8" spans="2:14" ht="15" customHeight="1" x14ac:dyDescent="0.2">
      <c r="B8" s="3" t="s">
        <v>7</v>
      </c>
      <c r="C8" s="346" t="s">
        <v>458</v>
      </c>
      <c r="D8" s="346"/>
      <c r="E8" s="346"/>
      <c r="F8" s="346"/>
      <c r="G8" s="346"/>
      <c r="H8" s="346"/>
      <c r="I8" s="346"/>
      <c r="J8" s="346"/>
      <c r="K8" s="346"/>
      <c r="L8" s="346"/>
      <c r="M8" s="346"/>
      <c r="N8" s="346"/>
    </row>
    <row r="9" spans="2:14" ht="15" customHeight="1" x14ac:dyDescent="0.2">
      <c r="B9" s="3" t="s">
        <v>8</v>
      </c>
      <c r="C9" s="346" t="s">
        <v>459</v>
      </c>
      <c r="D9" s="346"/>
      <c r="E9" s="346"/>
      <c r="F9" s="346"/>
      <c r="G9" s="346"/>
      <c r="H9" s="346"/>
      <c r="I9" s="346"/>
      <c r="J9" s="346"/>
      <c r="K9" s="346"/>
      <c r="L9" s="346"/>
      <c r="M9" s="346"/>
      <c r="N9" s="346"/>
    </row>
    <row r="10" spans="2:14" ht="15" customHeight="1" x14ac:dyDescent="0.2">
      <c r="B10" s="3" t="s">
        <v>9</v>
      </c>
      <c r="C10" s="346" t="s">
        <v>461</v>
      </c>
      <c r="D10" s="346"/>
      <c r="E10" s="346"/>
      <c r="F10" s="346"/>
      <c r="G10" s="346"/>
      <c r="H10" s="346"/>
      <c r="I10" s="346"/>
      <c r="J10" s="346"/>
      <c r="K10" s="346"/>
      <c r="L10" s="346"/>
      <c r="M10" s="346"/>
      <c r="N10" s="346"/>
    </row>
    <row r="11" spans="2:14" ht="15" customHeight="1" x14ac:dyDescent="0.2">
      <c r="B11" s="3" t="s">
        <v>10</v>
      </c>
      <c r="C11" s="346" t="s">
        <v>462</v>
      </c>
      <c r="D11" s="346"/>
      <c r="E11" s="346"/>
      <c r="F11" s="346"/>
      <c r="G11" s="346"/>
      <c r="H11" s="346"/>
      <c r="I11" s="346"/>
      <c r="J11" s="346"/>
      <c r="K11" s="346"/>
      <c r="L11" s="346"/>
      <c r="M11" s="346"/>
      <c r="N11" s="346"/>
    </row>
    <row r="12" spans="2:14" ht="16.5" customHeight="1" x14ac:dyDescent="0.2">
      <c r="B12" s="3" t="s">
        <v>11</v>
      </c>
      <c r="C12" s="346" t="s">
        <v>12</v>
      </c>
      <c r="D12" s="346"/>
      <c r="E12" s="346"/>
      <c r="F12" s="346"/>
      <c r="G12" s="346"/>
      <c r="H12" s="346"/>
      <c r="I12" s="346"/>
      <c r="J12" s="346"/>
      <c r="K12" s="346"/>
      <c r="L12" s="346"/>
      <c r="M12" s="346"/>
      <c r="N12" s="346"/>
    </row>
    <row r="13" spans="2:14" ht="15" x14ac:dyDescent="0.2">
      <c r="B13" s="3" t="s">
        <v>13</v>
      </c>
      <c r="C13" s="346" t="s">
        <v>14</v>
      </c>
      <c r="D13" s="346"/>
      <c r="E13" s="346"/>
      <c r="F13" s="346"/>
      <c r="G13" s="346"/>
      <c r="H13" s="346"/>
      <c r="I13" s="346"/>
      <c r="J13" s="346"/>
      <c r="K13" s="346"/>
      <c r="L13" s="346"/>
      <c r="M13" s="346"/>
      <c r="N13" s="346"/>
    </row>
    <row r="14" spans="2:14" ht="15" x14ac:dyDescent="0.2">
      <c r="B14" s="3" t="s">
        <v>15</v>
      </c>
      <c r="C14" s="346" t="s">
        <v>446</v>
      </c>
      <c r="D14" s="346"/>
      <c r="E14" s="346"/>
      <c r="F14" s="346"/>
      <c r="G14" s="346"/>
      <c r="H14" s="346"/>
      <c r="I14" s="346"/>
      <c r="J14" s="346"/>
      <c r="K14" s="346"/>
      <c r="L14" s="346"/>
      <c r="M14" s="346"/>
      <c r="N14" s="346"/>
    </row>
    <row r="15" spans="2:14" ht="15" x14ac:dyDescent="0.2">
      <c r="B15" s="3" t="s">
        <v>16</v>
      </c>
      <c r="C15" s="346" t="s">
        <v>447</v>
      </c>
      <c r="D15" s="346"/>
      <c r="E15" s="346"/>
      <c r="F15" s="346"/>
      <c r="G15" s="346"/>
      <c r="H15" s="346"/>
      <c r="I15" s="346"/>
      <c r="J15" s="346"/>
      <c r="K15" s="346"/>
      <c r="L15" s="346"/>
      <c r="M15" s="346"/>
      <c r="N15" s="346"/>
    </row>
    <row r="16" spans="2:14" ht="15" x14ac:dyDescent="0.2">
      <c r="B16" s="3" t="s">
        <v>17</v>
      </c>
      <c r="C16" s="346" t="s">
        <v>448</v>
      </c>
      <c r="D16" s="346"/>
      <c r="E16" s="346"/>
      <c r="F16" s="346"/>
      <c r="G16" s="346"/>
      <c r="H16" s="346"/>
      <c r="I16" s="346"/>
      <c r="J16" s="346"/>
      <c r="K16" s="346"/>
      <c r="L16" s="346"/>
      <c r="M16" s="346"/>
      <c r="N16" s="346"/>
    </row>
    <row r="17" spans="2:15" ht="15" x14ac:dyDescent="0.2">
      <c r="B17" s="3" t="s">
        <v>18</v>
      </c>
      <c r="C17" s="346" t="s">
        <v>449</v>
      </c>
      <c r="D17" s="346"/>
      <c r="E17" s="346"/>
      <c r="F17" s="346"/>
      <c r="G17" s="346"/>
      <c r="H17" s="346"/>
      <c r="I17" s="346"/>
      <c r="J17" s="346"/>
      <c r="K17" s="346"/>
      <c r="L17" s="346"/>
      <c r="M17" s="346"/>
      <c r="N17" s="346"/>
    </row>
    <row r="21" spans="2:15" ht="15.75" x14ac:dyDescent="0.25">
      <c r="B21" s="5" t="s">
        <v>19</v>
      </c>
      <c r="C21" s="6"/>
      <c r="D21" s="6"/>
      <c r="E21" s="6"/>
      <c r="F21" s="6"/>
      <c r="G21" s="7"/>
      <c r="H21" s="7"/>
      <c r="I21" s="7"/>
      <c r="J21" s="7"/>
      <c r="K21" s="7"/>
      <c r="L21" s="7"/>
      <c r="M21" s="7"/>
      <c r="N21" s="7"/>
    </row>
    <row r="22" spans="2:15" ht="15" x14ac:dyDescent="0.2">
      <c r="B22" s="7" t="s">
        <v>1</v>
      </c>
      <c r="C22" s="347" t="s">
        <v>20</v>
      </c>
      <c r="D22" s="347"/>
      <c r="E22" s="347"/>
      <c r="F22" s="347"/>
      <c r="G22" s="347"/>
      <c r="H22" s="347"/>
      <c r="I22" s="347"/>
      <c r="J22" s="347"/>
      <c r="K22" s="347"/>
      <c r="L22" s="347"/>
      <c r="M22" s="347"/>
      <c r="N22" s="347"/>
    </row>
    <row r="23" spans="2:15" ht="15" x14ac:dyDescent="0.2">
      <c r="B23" s="7" t="s">
        <v>3</v>
      </c>
      <c r="C23" s="347" t="s">
        <v>21</v>
      </c>
      <c r="D23" s="347"/>
      <c r="E23" s="347"/>
      <c r="F23" s="347"/>
      <c r="G23" s="347"/>
      <c r="H23" s="347"/>
      <c r="I23" s="347"/>
      <c r="J23" s="347"/>
      <c r="K23" s="347"/>
      <c r="L23" s="347"/>
      <c r="M23" s="347"/>
      <c r="N23" s="347"/>
    </row>
    <row r="24" spans="2:15" ht="15" x14ac:dyDescent="0.2">
      <c r="B24" s="7" t="s">
        <v>5</v>
      </c>
      <c r="C24" s="347" t="s">
        <v>22</v>
      </c>
      <c r="D24" s="347"/>
      <c r="E24" s="347"/>
      <c r="F24" s="347"/>
      <c r="G24" s="347"/>
      <c r="H24" s="347"/>
      <c r="I24" s="347"/>
      <c r="J24" s="347"/>
      <c r="K24" s="347"/>
      <c r="L24" s="347"/>
      <c r="M24" s="347"/>
      <c r="N24" s="347"/>
    </row>
    <row r="25" spans="2:15" ht="33.75" customHeight="1" x14ac:dyDescent="0.2">
      <c r="B25" s="7" t="s">
        <v>6</v>
      </c>
      <c r="C25" s="347" t="s">
        <v>23</v>
      </c>
      <c r="D25" s="347"/>
      <c r="E25" s="347"/>
      <c r="F25" s="347"/>
      <c r="G25" s="347"/>
      <c r="H25" s="347"/>
      <c r="I25" s="347"/>
      <c r="J25" s="347"/>
      <c r="K25" s="347"/>
      <c r="L25" s="347"/>
      <c r="M25" s="347"/>
      <c r="N25" s="347"/>
      <c r="O25" s="347"/>
    </row>
    <row r="26" spans="2:15" ht="15" x14ac:dyDescent="0.2">
      <c r="B26" s="7" t="s">
        <v>24</v>
      </c>
      <c r="C26" s="347" t="s">
        <v>25</v>
      </c>
      <c r="D26" s="347"/>
      <c r="E26" s="347"/>
      <c r="F26" s="347"/>
      <c r="G26" s="347"/>
      <c r="H26" s="347"/>
      <c r="I26" s="347"/>
      <c r="J26" s="347"/>
      <c r="K26" s="347"/>
      <c r="L26" s="347"/>
      <c r="M26" s="347"/>
      <c r="N26" s="347"/>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pageSetUpPr fitToPage="1"/>
  </sheetPr>
  <dimension ref="B1:Q19"/>
  <sheetViews>
    <sheetView showZeros="0" rightToLeft="1" workbookViewId="0">
      <selection activeCell="J15" sqref="J15"/>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החברה המנהלת של רום קרן ההשתלמות לעובדי הרשויות המקומיות בע"מ</v>
      </c>
    </row>
    <row r="3" spans="2:17" ht="14.25" customHeight="1" x14ac:dyDescent="0.25">
      <c r="B3" s="173" t="str">
        <f>CONCATENATE(הוראות!Z13,הוראות!F13)</f>
        <v>הנתונים ביחידות בודדות לשנת 2025</v>
      </c>
    </row>
    <row r="4" spans="2:17" ht="14.25" customHeight="1" x14ac:dyDescent="0.2">
      <c r="B4" s="172"/>
      <c r="C4" s="172" t="s">
        <v>423</v>
      </c>
    </row>
    <row r="5" spans="2:17" ht="18" customHeight="1" x14ac:dyDescent="0.3">
      <c r="C5" s="39"/>
      <c r="G5" s="40" t="s">
        <v>143</v>
      </c>
    </row>
    <row r="6" spans="2:17" ht="14.25" customHeight="1" x14ac:dyDescent="0.2">
      <c r="C6" s="39"/>
    </row>
    <row r="8" spans="2:17" ht="25.5" customHeight="1" x14ac:dyDescent="0.2">
      <c r="B8" s="41"/>
      <c r="C8" s="442" t="s">
        <v>144</v>
      </c>
      <c r="D8" s="445" t="s">
        <v>145</v>
      </c>
      <c r="E8" s="446"/>
      <c r="F8" s="446"/>
      <c r="G8" s="446"/>
      <c r="H8" s="446"/>
      <c r="I8" s="446"/>
      <c r="J8" s="447"/>
      <c r="K8" s="448" t="s">
        <v>146</v>
      </c>
      <c r="L8" s="448"/>
      <c r="M8" s="448"/>
      <c r="N8" s="448"/>
      <c r="O8" s="448"/>
      <c r="P8" s="448"/>
      <c r="Q8" s="448"/>
    </row>
    <row r="9" spans="2:17" ht="40.5" customHeight="1" x14ac:dyDescent="0.2">
      <c r="B9" s="42"/>
      <c r="C9" s="443"/>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4"/>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v>555</v>
      </c>
      <c r="E11" s="136"/>
      <c r="F11" s="136"/>
      <c r="G11" s="136"/>
      <c r="H11" s="136"/>
      <c r="I11" s="136"/>
      <c r="J11" s="137"/>
      <c r="K11" s="135"/>
      <c r="L11" s="136"/>
      <c r="M11" s="136"/>
      <c r="N11" s="136"/>
      <c r="O11" s="136"/>
      <c r="P11" s="136"/>
      <c r="Q11" s="138"/>
    </row>
    <row r="12" spans="2:17" ht="25.5" x14ac:dyDescent="0.2">
      <c r="B12" s="57" t="s">
        <v>159</v>
      </c>
      <c r="C12" s="58" t="s">
        <v>160</v>
      </c>
      <c r="D12" s="135">
        <v>17031</v>
      </c>
      <c r="E12" s="136"/>
      <c r="F12" s="136"/>
      <c r="G12" s="136"/>
      <c r="H12" s="136"/>
      <c r="I12" s="139"/>
      <c r="J12" s="140"/>
      <c r="K12" s="135"/>
      <c r="L12" s="136"/>
      <c r="M12" s="136"/>
      <c r="N12" s="136"/>
      <c r="O12" s="136"/>
      <c r="P12" s="136"/>
      <c r="Q12" s="138"/>
    </row>
    <row r="13" spans="2:17" ht="25.5" x14ac:dyDescent="0.2">
      <c r="B13" s="59" t="s">
        <v>161</v>
      </c>
      <c r="C13" s="58" t="s">
        <v>162</v>
      </c>
      <c r="D13" s="135">
        <v>297</v>
      </c>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16754</v>
      </c>
      <c r="E14" s="142">
        <v>6246</v>
      </c>
      <c r="F14" s="142">
        <v>9835</v>
      </c>
      <c r="G14" s="142">
        <v>600</v>
      </c>
      <c r="H14" s="142">
        <v>73</v>
      </c>
      <c r="I14" s="143">
        <v>0</v>
      </c>
      <c r="J14" s="144">
        <v>0</v>
      </c>
      <c r="K14" s="141">
        <f>SUM(L14:Q14)</f>
        <v>0</v>
      </c>
      <c r="L14" s="142"/>
      <c r="M14" s="142"/>
      <c r="N14" s="142"/>
      <c r="O14" s="142"/>
      <c r="P14" s="143"/>
      <c r="Q14" s="145"/>
    </row>
    <row r="15" spans="2:17" ht="38.25" x14ac:dyDescent="0.2">
      <c r="B15" s="59" t="s">
        <v>165</v>
      </c>
      <c r="C15" s="58" t="s">
        <v>166</v>
      </c>
      <c r="D15" s="141">
        <f>IF(D11+D12-D14-D13=0,"",D11+D12-D14-D13)</f>
        <v>535</v>
      </c>
      <c r="E15" s="136"/>
      <c r="F15" s="136"/>
      <c r="G15" s="136"/>
      <c r="H15" s="136"/>
      <c r="I15" s="139"/>
      <c r="J15" s="140"/>
      <c r="K15" s="141" t="str">
        <f>IF(K11+K12-K14-K13=0,"",K11+K12-K14-K13)</f>
        <v/>
      </c>
      <c r="L15" s="136"/>
      <c r="M15" s="136"/>
      <c r="N15" s="136"/>
      <c r="O15" s="136"/>
      <c r="P15" s="136"/>
      <c r="Q15" s="138"/>
    </row>
    <row r="19" s="38" customFormat="1" x14ac:dyDescent="0.2"/>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fitToWidth="0" orientation="landscape"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D11" sqref="D11"/>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החברה המנהלת של רום קרן ההשתלמות לעובדי הרשויות המקומיות בע"מ</v>
      </c>
    </row>
    <row r="3" spans="2:17" ht="14.25" customHeight="1" x14ac:dyDescent="0.25">
      <c r="B3" s="173" t="str">
        <f>CONCATENATE(הוראות!Z13,הוראות!F13)</f>
        <v>הנתונים ביחידות בודדות לשנת 2025</v>
      </c>
    </row>
    <row r="4" spans="2:17" ht="14.25" customHeight="1" x14ac:dyDescent="0.2">
      <c r="B4" s="172"/>
      <c r="C4" s="172" t="s">
        <v>423</v>
      </c>
    </row>
    <row r="5" spans="2:17" ht="18" customHeight="1" x14ac:dyDescent="0.3">
      <c r="C5" s="39"/>
      <c r="G5" s="40" t="s">
        <v>143</v>
      </c>
    </row>
    <row r="6" spans="2:17" ht="14.25" customHeight="1" x14ac:dyDescent="0.2">
      <c r="C6" s="39"/>
    </row>
    <row r="8" spans="2:17" ht="25.5" customHeight="1" x14ac:dyDescent="0.2">
      <c r="B8" s="41"/>
      <c r="C8" s="442" t="s">
        <v>144</v>
      </c>
      <c r="D8" s="445" t="s">
        <v>145</v>
      </c>
      <c r="E8" s="446"/>
      <c r="F8" s="446"/>
      <c r="G8" s="446"/>
      <c r="H8" s="446"/>
      <c r="I8" s="446"/>
      <c r="J8" s="447"/>
      <c r="K8" s="448" t="s">
        <v>146</v>
      </c>
      <c r="L8" s="448"/>
      <c r="M8" s="448"/>
      <c r="N8" s="448"/>
      <c r="O8" s="448"/>
      <c r="P8" s="448"/>
      <c r="Q8" s="448"/>
    </row>
    <row r="9" spans="2:17" ht="40.5" customHeight="1" x14ac:dyDescent="0.2">
      <c r="B9" s="42"/>
      <c r="C9" s="443"/>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4"/>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c r="E11" s="136"/>
      <c r="F11" s="136"/>
      <c r="G11" s="136"/>
      <c r="H11" s="136"/>
      <c r="I11" s="136"/>
      <c r="J11" s="137"/>
      <c r="K11" s="135"/>
      <c r="L11" s="136"/>
      <c r="M11" s="136"/>
      <c r="N11" s="136"/>
      <c r="O11" s="136"/>
      <c r="P11" s="136"/>
      <c r="Q11" s="138"/>
    </row>
    <row r="12" spans="2:17" ht="25.5" x14ac:dyDescent="0.2">
      <c r="B12" s="57" t="s">
        <v>159</v>
      </c>
      <c r="C12" s="58" t="s">
        <v>160</v>
      </c>
      <c r="D12" s="135"/>
      <c r="E12" s="136"/>
      <c r="F12" s="136"/>
      <c r="G12" s="136"/>
      <c r="H12" s="136"/>
      <c r="I12" s="139"/>
      <c r="J12" s="140"/>
      <c r="K12" s="135"/>
      <c r="L12" s="136"/>
      <c r="M12" s="136"/>
      <c r="N12" s="136"/>
      <c r="O12" s="136"/>
      <c r="P12" s="136"/>
      <c r="Q12" s="138"/>
    </row>
    <row r="13" spans="2:17" ht="25.5" x14ac:dyDescent="0.2">
      <c r="B13" s="59" t="s">
        <v>161</v>
      </c>
      <c r="C13" s="58" t="s">
        <v>162</v>
      </c>
      <c r="D13" s="135"/>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0</v>
      </c>
      <c r="E14" s="142"/>
      <c r="F14" s="142"/>
      <c r="G14" s="142"/>
      <c r="H14" s="142"/>
      <c r="I14" s="143"/>
      <c r="J14" s="144"/>
      <c r="K14" s="141">
        <f>SUM(L14:Q14)</f>
        <v>0</v>
      </c>
      <c r="L14" s="142"/>
      <c r="M14" s="142"/>
      <c r="N14" s="142"/>
      <c r="O14" s="142"/>
      <c r="P14" s="143"/>
      <c r="Q14" s="171"/>
    </row>
    <row r="15" spans="2:17" ht="38.25" x14ac:dyDescent="0.2">
      <c r="B15" s="59" t="s">
        <v>165</v>
      </c>
      <c r="C15" s="58" t="s">
        <v>166</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O14" sqref="O14"/>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החברה המנהלת של רום קרן ההשתלמות לעובדי הרשויות המקומיות בע"מ</v>
      </c>
    </row>
    <row r="3" spans="2:17" ht="14.25" customHeight="1" x14ac:dyDescent="0.25">
      <c r="B3" s="173" t="str">
        <f>CONCATENATE(הוראות!Z13,הוראות!F13)</f>
        <v>הנתונים ביחידות בודדות לשנת 2025</v>
      </c>
    </row>
    <row r="4" spans="2:17" ht="14.25" customHeight="1" x14ac:dyDescent="0.2">
      <c r="C4" s="172" t="s">
        <v>423</v>
      </c>
    </row>
    <row r="5" spans="2:17" ht="18" customHeight="1" x14ac:dyDescent="0.3">
      <c r="C5" s="39"/>
      <c r="G5" s="40" t="s">
        <v>143</v>
      </c>
    </row>
    <row r="6" spans="2:17" ht="14.25" customHeight="1" x14ac:dyDescent="0.2">
      <c r="C6" s="39"/>
    </row>
    <row r="8" spans="2:17" ht="25.5" customHeight="1" x14ac:dyDescent="0.2">
      <c r="B8" s="41"/>
      <c r="C8" s="442" t="s">
        <v>144</v>
      </c>
      <c r="D8" s="445" t="s">
        <v>145</v>
      </c>
      <c r="E8" s="446"/>
      <c r="F8" s="446"/>
      <c r="G8" s="446"/>
      <c r="H8" s="446"/>
      <c r="I8" s="446"/>
      <c r="J8" s="447"/>
      <c r="K8" s="448" t="s">
        <v>146</v>
      </c>
      <c r="L8" s="448"/>
      <c r="M8" s="448"/>
      <c r="N8" s="448"/>
      <c r="O8" s="448"/>
      <c r="P8" s="448"/>
      <c r="Q8" s="448"/>
    </row>
    <row r="9" spans="2:17" ht="40.5" customHeight="1" x14ac:dyDescent="0.2">
      <c r="B9" s="42"/>
      <c r="C9" s="443"/>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4"/>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c r="E11" s="136"/>
      <c r="F11" s="136"/>
      <c r="G11" s="136"/>
      <c r="H11" s="136"/>
      <c r="I11" s="136"/>
      <c r="J11" s="137"/>
      <c r="K11" s="135"/>
      <c r="L11" s="136"/>
      <c r="M11" s="136"/>
      <c r="N11" s="136"/>
      <c r="O11" s="136"/>
      <c r="P11" s="136"/>
      <c r="Q11" s="138"/>
    </row>
    <row r="12" spans="2:17" ht="25.5" x14ac:dyDescent="0.2">
      <c r="B12" s="57" t="s">
        <v>159</v>
      </c>
      <c r="C12" s="58" t="s">
        <v>160</v>
      </c>
      <c r="D12" s="135"/>
      <c r="E12" s="136"/>
      <c r="F12" s="136"/>
      <c r="G12" s="136"/>
      <c r="H12" s="136"/>
      <c r="I12" s="139"/>
      <c r="J12" s="140"/>
      <c r="K12" s="135"/>
      <c r="L12" s="136"/>
      <c r="M12" s="136"/>
      <c r="N12" s="136"/>
      <c r="O12" s="136"/>
      <c r="P12" s="136"/>
      <c r="Q12" s="138"/>
    </row>
    <row r="13" spans="2:17" ht="25.5" x14ac:dyDescent="0.2">
      <c r="B13" s="59" t="s">
        <v>161</v>
      </c>
      <c r="C13" s="58" t="s">
        <v>162</v>
      </c>
      <c r="D13" s="135"/>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0</v>
      </c>
      <c r="E14" s="142"/>
      <c r="F14" s="142"/>
      <c r="G14" s="142"/>
      <c r="H14" s="142"/>
      <c r="I14" s="143"/>
      <c r="J14" s="144"/>
      <c r="K14" s="141">
        <f>SUM(L14:Q14)</f>
        <v>0</v>
      </c>
      <c r="L14" s="142"/>
      <c r="M14" s="142"/>
      <c r="N14" s="142"/>
      <c r="O14" s="142"/>
      <c r="P14" s="143"/>
      <c r="Q14" s="145"/>
    </row>
    <row r="15" spans="2:17" ht="38.25" x14ac:dyDescent="0.2">
      <c r="B15" s="59" t="s">
        <v>165</v>
      </c>
      <c r="C15" s="58" t="s">
        <v>166</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pageSetUpPr fitToPage="1"/>
  </sheetPr>
  <dimension ref="B1:X20"/>
  <sheetViews>
    <sheetView showZeros="0" rightToLeft="1" zoomScaleNormal="100" workbookViewId="0">
      <selection activeCell="I22" sqref="I22"/>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החברה המנהלת של רום קרן ההשתלמות לעובדי הרשויות המקומיות בע"מ</v>
      </c>
    </row>
    <row r="3" spans="2:24" ht="15.75" x14ac:dyDescent="0.25">
      <c r="B3" s="173" t="str">
        <f>CONCATENATE(הוראות!Z13,הוראות!F13)</f>
        <v>הנתונים ביחידות בודדות לשנת 2025</v>
      </c>
    </row>
    <row r="4" spans="2:24" x14ac:dyDescent="0.2">
      <c r="C4" s="172" t="s">
        <v>423</v>
      </c>
    </row>
    <row r="5" spans="2:24" ht="18.75" x14ac:dyDescent="0.3">
      <c r="C5" s="39"/>
      <c r="J5" s="40" t="s">
        <v>167</v>
      </c>
    </row>
    <row r="6" spans="2:24" ht="15" x14ac:dyDescent="0.2">
      <c r="C6" s="39"/>
    </row>
    <row r="8" spans="2:24" ht="28.5" customHeight="1" x14ac:dyDescent="0.2">
      <c r="B8" s="41"/>
      <c r="C8" s="442" t="s">
        <v>144</v>
      </c>
      <c r="D8" s="445" t="s">
        <v>168</v>
      </c>
      <c r="E8" s="446"/>
      <c r="F8" s="446"/>
      <c r="G8" s="446"/>
      <c r="H8" s="446"/>
      <c r="I8" s="446"/>
      <c r="J8" s="447"/>
      <c r="K8" s="445" t="s">
        <v>169</v>
      </c>
      <c r="L8" s="446"/>
      <c r="M8" s="446"/>
      <c r="N8" s="446"/>
      <c r="O8" s="446"/>
      <c r="P8" s="446"/>
      <c r="Q8" s="447"/>
      <c r="R8" s="445" t="s">
        <v>170</v>
      </c>
      <c r="S8" s="446"/>
      <c r="T8" s="446"/>
      <c r="U8" s="446"/>
      <c r="V8" s="446"/>
      <c r="W8" s="446"/>
      <c r="X8" s="447"/>
    </row>
    <row r="9" spans="2:24" ht="38.25" x14ac:dyDescent="0.2">
      <c r="B9" s="42"/>
      <c r="C9" s="443"/>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4"/>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v>75</v>
      </c>
      <c r="E11" s="136"/>
      <c r="F11" s="136"/>
      <c r="G11" s="136"/>
      <c r="H11" s="146"/>
      <c r="I11" s="139"/>
      <c r="J11" s="136"/>
      <c r="K11" s="135">
        <v>19</v>
      </c>
      <c r="L11" s="136"/>
      <c r="M11" s="136"/>
      <c r="N11" s="136"/>
      <c r="O11" s="136"/>
      <c r="P11" s="139"/>
      <c r="Q11" s="138"/>
      <c r="R11" s="135">
        <v>0</v>
      </c>
      <c r="S11" s="136"/>
      <c r="T11" s="136"/>
      <c r="U11" s="136"/>
      <c r="V11" s="136"/>
      <c r="W11" s="139"/>
      <c r="X11" s="138"/>
    </row>
    <row r="12" spans="2:24" ht="25.5" x14ac:dyDescent="0.2">
      <c r="B12" s="57" t="s">
        <v>159</v>
      </c>
      <c r="C12" s="58" t="s">
        <v>160</v>
      </c>
      <c r="D12" s="135">
        <v>4526</v>
      </c>
      <c r="E12" s="136"/>
      <c r="F12" s="136"/>
      <c r="G12" s="136"/>
      <c r="H12" s="136"/>
      <c r="I12" s="139"/>
      <c r="J12" s="136"/>
      <c r="K12" s="135">
        <v>199</v>
      </c>
      <c r="L12" s="136"/>
      <c r="M12" s="136"/>
      <c r="N12" s="136"/>
      <c r="O12" s="136"/>
      <c r="P12" s="139"/>
      <c r="Q12" s="138"/>
      <c r="R12" s="135">
        <v>1749</v>
      </c>
      <c r="S12" s="136"/>
      <c r="T12" s="136"/>
      <c r="U12" s="136"/>
      <c r="V12" s="136"/>
      <c r="W12" s="139"/>
      <c r="X12" s="138"/>
    </row>
    <row r="13" spans="2:24" ht="25.5" x14ac:dyDescent="0.2">
      <c r="B13" s="59" t="s">
        <v>161</v>
      </c>
      <c r="C13" s="58" t="s">
        <v>162</v>
      </c>
      <c r="D13" s="135">
        <v>860</v>
      </c>
      <c r="E13" s="136"/>
      <c r="F13" s="136"/>
      <c r="G13" s="136"/>
      <c r="H13" s="136"/>
      <c r="I13" s="139"/>
      <c r="J13" s="136"/>
      <c r="K13" s="135">
        <v>30</v>
      </c>
      <c r="L13" s="136"/>
      <c r="M13" s="136"/>
      <c r="N13" s="136"/>
      <c r="O13" s="136"/>
      <c r="P13" s="139"/>
      <c r="Q13" s="138"/>
      <c r="R13" s="135">
        <v>0</v>
      </c>
      <c r="S13" s="136"/>
      <c r="T13" s="136"/>
      <c r="U13" s="136"/>
      <c r="V13" s="136"/>
      <c r="W13" s="139"/>
      <c r="X13" s="138"/>
    </row>
    <row r="14" spans="2:24" ht="38.25" x14ac:dyDescent="0.2">
      <c r="B14" s="57" t="s">
        <v>163</v>
      </c>
      <c r="C14" s="58" t="s">
        <v>164</v>
      </c>
      <c r="D14" s="141">
        <f>SUM(E14:J14)</f>
        <v>3671</v>
      </c>
      <c r="E14" s="142">
        <v>0</v>
      </c>
      <c r="F14" s="142">
        <v>3302</v>
      </c>
      <c r="G14" s="142">
        <v>358</v>
      </c>
      <c r="H14" s="142">
        <v>10</v>
      </c>
      <c r="I14" s="142">
        <v>1</v>
      </c>
      <c r="J14" s="143">
        <v>0</v>
      </c>
      <c r="K14" s="141">
        <f>SUM(L14:Q14)</f>
        <v>176</v>
      </c>
      <c r="L14" s="142"/>
      <c r="M14" s="142"/>
      <c r="N14" s="142">
        <v>30</v>
      </c>
      <c r="O14" s="142">
        <v>117</v>
      </c>
      <c r="P14" s="143">
        <v>17</v>
      </c>
      <c r="Q14" s="145">
        <v>12</v>
      </c>
      <c r="R14" s="141">
        <f>SUM(S14:X14)</f>
        <v>1749</v>
      </c>
      <c r="S14" s="142">
        <v>703</v>
      </c>
      <c r="T14" s="142">
        <v>883</v>
      </c>
      <c r="U14" s="142">
        <v>148</v>
      </c>
      <c r="V14" s="142">
        <v>15</v>
      </c>
      <c r="W14" s="143">
        <v>0</v>
      </c>
      <c r="X14" s="145">
        <v>0</v>
      </c>
    </row>
    <row r="15" spans="2:24" ht="38.25" x14ac:dyDescent="0.2">
      <c r="B15" s="59" t="s">
        <v>165</v>
      </c>
      <c r="C15" s="58" t="s">
        <v>166</v>
      </c>
      <c r="D15" s="141">
        <f>IF(D11+D12-D14-D13=0,"",D11+D12-D14-D13)</f>
        <v>70</v>
      </c>
      <c r="E15" s="136"/>
      <c r="F15" s="136"/>
      <c r="G15" s="136"/>
      <c r="H15" s="136"/>
      <c r="I15" s="139"/>
      <c r="J15" s="136"/>
      <c r="K15" s="141">
        <f>IF(K11+K12-K14-K13=0,"",K11+K12-K14-K13)</f>
        <v>12</v>
      </c>
      <c r="L15" s="136"/>
      <c r="M15" s="136"/>
      <c r="N15" s="136"/>
      <c r="O15" s="136"/>
      <c r="P15" s="139"/>
      <c r="Q15" s="138"/>
      <c r="R15" s="141" t="str">
        <f>IF(R11+R12-R14-R13=0,"",R11+R12-R14-R13)</f>
        <v/>
      </c>
      <c r="S15" s="136"/>
      <c r="T15" s="136"/>
      <c r="U15" s="136"/>
      <c r="V15" s="136"/>
      <c r="W15" s="139"/>
      <c r="X15" s="138"/>
    </row>
    <row r="20" spans="22:22" x14ac:dyDescent="0.2">
      <c r="V20" s="345"/>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scale="89" fitToHeight="0" orientation="landscape"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החברה המנהלת של רום קרן ההשתלמות לעובדי הרשויות המקומיות בע"מ</v>
      </c>
    </row>
    <row r="3" spans="2:24" ht="15.75" x14ac:dyDescent="0.25">
      <c r="B3" s="173" t="str">
        <f>CONCATENATE(הוראות!Z13,הוראות!F13)</f>
        <v>הנתונים ביחידות בודדות לשנת 2025</v>
      </c>
    </row>
    <row r="4" spans="2:24" x14ac:dyDescent="0.2">
      <c r="C4" s="172" t="s">
        <v>423</v>
      </c>
    </row>
    <row r="5" spans="2:24" ht="18.75" x14ac:dyDescent="0.3">
      <c r="C5" s="39"/>
      <c r="J5" s="40" t="s">
        <v>167</v>
      </c>
    </row>
    <row r="6" spans="2:24" ht="15" x14ac:dyDescent="0.2">
      <c r="C6" s="39"/>
    </row>
    <row r="8" spans="2:24" ht="28.5" customHeight="1" x14ac:dyDescent="0.2">
      <c r="B8" s="41"/>
      <c r="C8" s="442" t="s">
        <v>144</v>
      </c>
      <c r="D8" s="445" t="s">
        <v>168</v>
      </c>
      <c r="E8" s="446"/>
      <c r="F8" s="446"/>
      <c r="G8" s="446"/>
      <c r="H8" s="446"/>
      <c r="I8" s="446"/>
      <c r="J8" s="447"/>
      <c r="K8" s="445" t="s">
        <v>169</v>
      </c>
      <c r="L8" s="446"/>
      <c r="M8" s="446"/>
      <c r="N8" s="446"/>
      <c r="O8" s="446"/>
      <c r="P8" s="446"/>
      <c r="Q8" s="447"/>
      <c r="R8" s="445" t="s">
        <v>170</v>
      </c>
      <c r="S8" s="446"/>
      <c r="T8" s="446"/>
      <c r="U8" s="446"/>
      <c r="V8" s="446"/>
      <c r="W8" s="446"/>
      <c r="X8" s="447"/>
    </row>
    <row r="9" spans="2:24" ht="38.25" x14ac:dyDescent="0.2">
      <c r="B9" s="42"/>
      <c r="C9" s="443"/>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4"/>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7" t="s">
        <v>159</v>
      </c>
      <c r="C12" s="58" t="s">
        <v>160</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59" t="s">
        <v>161</v>
      </c>
      <c r="C13" s="58" t="s">
        <v>162</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7" t="s">
        <v>163</v>
      </c>
      <c r="C14" s="58" t="s">
        <v>164</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59" t="s">
        <v>165</v>
      </c>
      <c r="C15" s="58" t="s">
        <v>166</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O32" sqref="O32"/>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החברה המנהלת של רום קרן ההשתלמות לעובדי הרשויות המקומיות בע"מ</v>
      </c>
    </row>
    <row r="3" spans="2:24" ht="15.75" x14ac:dyDescent="0.25">
      <c r="B3" s="173" t="str">
        <f>CONCATENATE(הוראות!Z13,הוראות!F13)</f>
        <v>הנתונים ביחידות בודדות לשנת 2025</v>
      </c>
    </row>
    <row r="4" spans="2:24" x14ac:dyDescent="0.2">
      <c r="C4" s="172" t="s">
        <v>423</v>
      </c>
    </row>
    <row r="5" spans="2:24" ht="18.75" x14ac:dyDescent="0.3">
      <c r="C5" s="39"/>
      <c r="J5" s="40" t="s">
        <v>167</v>
      </c>
    </row>
    <row r="6" spans="2:24" ht="15" x14ac:dyDescent="0.2">
      <c r="C6" s="39"/>
    </row>
    <row r="8" spans="2:24" ht="28.5" customHeight="1" x14ac:dyDescent="0.2">
      <c r="B8" s="41"/>
      <c r="C8" s="442" t="s">
        <v>144</v>
      </c>
      <c r="D8" s="445" t="s">
        <v>168</v>
      </c>
      <c r="E8" s="446"/>
      <c r="F8" s="446"/>
      <c r="G8" s="446"/>
      <c r="H8" s="446"/>
      <c r="I8" s="446"/>
      <c r="J8" s="447"/>
      <c r="K8" s="445" t="s">
        <v>169</v>
      </c>
      <c r="L8" s="446"/>
      <c r="M8" s="446"/>
      <c r="N8" s="446"/>
      <c r="O8" s="446"/>
      <c r="P8" s="446"/>
      <c r="Q8" s="447"/>
      <c r="R8" s="445" t="s">
        <v>170</v>
      </c>
      <c r="S8" s="446"/>
      <c r="T8" s="446"/>
      <c r="U8" s="446"/>
      <c r="V8" s="446"/>
      <c r="W8" s="446"/>
      <c r="X8" s="447"/>
    </row>
    <row r="9" spans="2:24" ht="38.25" x14ac:dyDescent="0.2">
      <c r="B9" s="42"/>
      <c r="C9" s="443"/>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4"/>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7" t="s">
        <v>159</v>
      </c>
      <c r="C12" s="58" t="s">
        <v>160</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59" t="s">
        <v>161</v>
      </c>
      <c r="C13" s="58" t="s">
        <v>162</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7" t="s">
        <v>163</v>
      </c>
      <c r="C14" s="58" t="s">
        <v>164</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59" t="s">
        <v>165</v>
      </c>
      <c r="C15" s="58" t="s">
        <v>166</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50" t="str">
        <f>הוראות!B27</f>
        <v>נספח ב1 מדדי תביעות בביטוח כללי</v>
      </c>
    </row>
    <row r="2" spans="1:38" ht="12.75" customHeight="1" x14ac:dyDescent="0.3">
      <c r="A2" s="253"/>
      <c r="B2" s="174" t="str">
        <f>הוראות!B13</f>
        <v>החברה המנהלת של רום קרן ההשתלמות לעובדי הרשויות המקומיות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2025</v>
      </c>
    </row>
    <row r="4" spans="1:38" x14ac:dyDescent="0.2">
      <c r="B4" s="172" t="s">
        <v>423</v>
      </c>
    </row>
    <row r="5" spans="1:38" ht="13.5" thickBot="1" x14ac:dyDescent="0.25"/>
    <row r="6" spans="1:38" x14ac:dyDescent="0.2">
      <c r="B6" s="375" t="s">
        <v>179</v>
      </c>
      <c r="C6" s="410"/>
      <c r="D6" s="411"/>
      <c r="E6" s="378" t="s">
        <v>26</v>
      </c>
      <c r="F6" s="379"/>
      <c r="G6" s="379"/>
      <c r="H6" s="379"/>
      <c r="I6" s="379"/>
      <c r="J6" s="380"/>
      <c r="K6" s="384" t="s">
        <v>27</v>
      </c>
      <c r="L6" s="385"/>
      <c r="M6" s="386"/>
      <c r="N6" s="386"/>
      <c r="O6" s="386"/>
      <c r="P6" s="386"/>
      <c r="Q6" s="386"/>
      <c r="R6" s="386"/>
      <c r="S6" s="386"/>
      <c r="T6" s="386"/>
      <c r="U6" s="386"/>
      <c r="V6" s="387"/>
      <c r="W6" s="362" t="s">
        <v>527</v>
      </c>
      <c r="X6" s="363"/>
      <c r="Y6" s="363"/>
      <c r="Z6" s="363"/>
      <c r="AA6" s="363"/>
      <c r="AB6" s="363"/>
      <c r="AC6" s="363"/>
      <c r="AD6" s="363"/>
      <c r="AE6" s="363"/>
      <c r="AF6" s="363"/>
      <c r="AG6" s="363"/>
      <c r="AH6" s="364"/>
    </row>
    <row r="7" spans="1:38" ht="12.75" customHeight="1" x14ac:dyDescent="0.2">
      <c r="A7" s="38"/>
      <c r="B7" s="376"/>
      <c r="C7" s="412"/>
      <c r="D7" s="413"/>
      <c r="E7" s="381"/>
      <c r="F7" s="382"/>
      <c r="G7" s="382"/>
      <c r="H7" s="382"/>
      <c r="I7" s="382"/>
      <c r="J7" s="383"/>
      <c r="K7" s="365" t="s">
        <v>180</v>
      </c>
      <c r="L7" s="366"/>
      <c r="M7" s="367"/>
      <c r="N7" s="367"/>
      <c r="O7" s="367"/>
      <c r="P7" s="367"/>
      <c r="Q7" s="367" t="s">
        <v>181</v>
      </c>
      <c r="R7" s="367"/>
      <c r="S7" s="367"/>
      <c r="T7" s="367"/>
      <c r="U7" s="367"/>
      <c r="V7" s="368"/>
      <c r="W7" s="365" t="s">
        <v>30</v>
      </c>
      <c r="X7" s="366"/>
      <c r="Y7" s="367"/>
      <c r="Z7" s="367"/>
      <c r="AA7" s="367"/>
      <c r="AB7" s="367"/>
      <c r="AC7" s="367" t="s">
        <v>31</v>
      </c>
      <c r="AD7" s="367"/>
      <c r="AE7" s="367"/>
      <c r="AF7" s="367"/>
      <c r="AG7" s="367"/>
      <c r="AH7" s="368"/>
      <c r="AI7" s="264"/>
      <c r="AJ7" s="264"/>
      <c r="AK7" s="264"/>
      <c r="AL7" s="264"/>
    </row>
    <row r="8" spans="1:38" ht="25.5" customHeight="1" x14ac:dyDescent="0.2">
      <c r="A8" s="38"/>
      <c r="B8" s="376"/>
      <c r="C8" s="412"/>
      <c r="D8" s="413"/>
      <c r="E8" s="176" t="s">
        <v>182</v>
      </c>
      <c r="F8" s="44" t="s">
        <v>35</v>
      </c>
      <c r="G8" s="44" t="s">
        <v>36</v>
      </c>
      <c r="H8" s="44" t="s">
        <v>37</v>
      </c>
      <c r="I8" s="44" t="s">
        <v>38</v>
      </c>
      <c r="J8" s="177" t="s">
        <v>39</v>
      </c>
      <c r="K8" s="176" t="s">
        <v>182</v>
      </c>
      <c r="L8" s="44" t="s">
        <v>40</v>
      </c>
      <c r="M8" s="44" t="s">
        <v>392</v>
      </c>
      <c r="N8" s="44" t="s">
        <v>393</v>
      </c>
      <c r="O8" s="44" t="s">
        <v>394</v>
      </c>
      <c r="P8" s="177" t="s">
        <v>41</v>
      </c>
      <c r="Q8" s="176" t="s">
        <v>182</v>
      </c>
      <c r="R8" s="44" t="s">
        <v>40</v>
      </c>
      <c r="S8" s="44" t="s">
        <v>392</v>
      </c>
      <c r="T8" s="44" t="s">
        <v>393</v>
      </c>
      <c r="U8" s="44" t="s">
        <v>394</v>
      </c>
      <c r="V8" s="177" t="s">
        <v>41</v>
      </c>
      <c r="W8" s="176" t="s">
        <v>182</v>
      </c>
      <c r="X8" s="44" t="s">
        <v>40</v>
      </c>
      <c r="Y8" s="44" t="s">
        <v>392</v>
      </c>
      <c r="Z8" s="44" t="s">
        <v>393</v>
      </c>
      <c r="AA8" s="44" t="s">
        <v>394</v>
      </c>
      <c r="AB8" s="177" t="s">
        <v>41</v>
      </c>
      <c r="AC8" s="176" t="s">
        <v>182</v>
      </c>
      <c r="AD8" s="44" t="s">
        <v>40</v>
      </c>
      <c r="AE8" s="44" t="s">
        <v>392</v>
      </c>
      <c r="AF8" s="44" t="s">
        <v>393</v>
      </c>
      <c r="AG8" s="44" t="s">
        <v>394</v>
      </c>
      <c r="AH8" s="177" t="s">
        <v>41</v>
      </c>
      <c r="AI8" s="264"/>
      <c r="AJ8" s="264"/>
      <c r="AK8" s="264"/>
      <c r="AL8" s="264"/>
    </row>
    <row r="9" spans="1:38" ht="13.5" thickBot="1" x14ac:dyDescent="0.25">
      <c r="A9" s="181"/>
      <c r="B9" s="377"/>
      <c r="C9" s="414"/>
      <c r="D9" s="415"/>
      <c r="E9" s="182" t="s">
        <v>42</v>
      </c>
      <c r="F9" s="183" t="s">
        <v>43</v>
      </c>
      <c r="G9" s="183" t="s">
        <v>44</v>
      </c>
      <c r="H9" s="184" t="s">
        <v>45</v>
      </c>
      <c r="I9" s="184" t="s">
        <v>46</v>
      </c>
      <c r="J9" s="185" t="s">
        <v>47</v>
      </c>
      <c r="K9" s="182" t="s">
        <v>48</v>
      </c>
      <c r="L9" s="183" t="s">
        <v>49</v>
      </c>
      <c r="M9" s="183" t="s">
        <v>50</v>
      </c>
      <c r="N9" s="184" t="s">
        <v>51</v>
      </c>
      <c r="O9" s="184" t="s">
        <v>52</v>
      </c>
      <c r="P9" s="185" t="s">
        <v>53</v>
      </c>
      <c r="Q9" s="182" t="s">
        <v>54</v>
      </c>
      <c r="R9" s="183" t="s">
        <v>55</v>
      </c>
      <c r="S9" s="183" t="s">
        <v>56</v>
      </c>
      <c r="T9" s="184" t="s">
        <v>57</v>
      </c>
      <c r="U9" s="184" t="s">
        <v>58</v>
      </c>
      <c r="V9" s="185" t="s">
        <v>59</v>
      </c>
      <c r="W9" s="182" t="s">
        <v>60</v>
      </c>
      <c r="X9" s="183" t="s">
        <v>61</v>
      </c>
      <c r="Y9" s="183" t="s">
        <v>62</v>
      </c>
      <c r="Z9" s="184" t="s">
        <v>63</v>
      </c>
      <c r="AA9" s="184" t="s">
        <v>64</v>
      </c>
      <c r="AB9" s="185" t="s">
        <v>65</v>
      </c>
      <c r="AC9" s="182" t="s">
        <v>66</v>
      </c>
      <c r="AD9" s="183" t="s">
        <v>67</v>
      </c>
      <c r="AE9" s="183" t="s">
        <v>68</v>
      </c>
      <c r="AF9" s="184" t="s">
        <v>69</v>
      </c>
      <c r="AG9" s="184" t="s">
        <v>70</v>
      </c>
      <c r="AH9" s="185" t="s">
        <v>71</v>
      </c>
      <c r="AI9" s="264"/>
      <c r="AJ9" s="264"/>
      <c r="AK9" s="264"/>
      <c r="AL9" s="264"/>
    </row>
    <row r="10" spans="1:38" x14ac:dyDescent="0.2">
      <c r="A10" s="189" t="s">
        <v>72</v>
      </c>
      <c r="B10" s="190" t="s">
        <v>73</v>
      </c>
      <c r="C10" s="266"/>
      <c r="D10" s="267"/>
      <c r="E10" s="67"/>
      <c r="F10" s="226"/>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2"/>
      <c r="AJ10" s="262"/>
      <c r="AK10" s="262"/>
      <c r="AL10" s="262"/>
    </row>
    <row r="11" spans="1:38" x14ac:dyDescent="0.2">
      <c r="A11" s="191">
        <v>3</v>
      </c>
      <c r="B11" s="192" t="s">
        <v>524</v>
      </c>
      <c r="C11" s="257"/>
      <c r="D11" s="258"/>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2"/>
      <c r="AJ11" s="262"/>
      <c r="AK11" s="262"/>
      <c r="AL11" s="262"/>
    </row>
    <row r="12" spans="1:38" x14ac:dyDescent="0.2">
      <c r="A12" s="191">
        <v>4</v>
      </c>
      <c r="B12" s="192" t="s">
        <v>77</v>
      </c>
      <c r="C12" s="257"/>
      <c r="D12" s="258"/>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2"/>
      <c r="AJ12" s="262"/>
      <c r="AK12" s="262"/>
      <c r="AL12" s="262"/>
    </row>
    <row r="13" spans="1:38" x14ac:dyDescent="0.2">
      <c r="A13" s="191">
        <v>5</v>
      </c>
      <c r="B13" s="193" t="s">
        <v>78</v>
      </c>
      <c r="C13" s="259"/>
      <c r="D13" s="259"/>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2"/>
      <c r="AJ13" s="262"/>
      <c r="AK13" s="262"/>
      <c r="AL13" s="262"/>
    </row>
    <row r="14" spans="1:38" x14ac:dyDescent="0.2">
      <c r="A14" s="191">
        <v>6</v>
      </c>
      <c r="B14" s="193" t="s">
        <v>79</v>
      </c>
      <c r="C14" s="259"/>
      <c r="D14" s="259"/>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2"/>
      <c r="AJ14" s="262"/>
      <c r="AK14" s="262"/>
      <c r="AL14" s="262"/>
    </row>
    <row r="15" spans="1:38" x14ac:dyDescent="0.2">
      <c r="A15" s="191">
        <v>7</v>
      </c>
      <c r="B15" s="193" t="s">
        <v>183</v>
      </c>
      <c r="C15" s="259"/>
      <c r="D15" s="259"/>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2"/>
      <c r="AJ15" s="262"/>
      <c r="AK15" s="262"/>
      <c r="AL15" s="262"/>
    </row>
    <row r="16" spans="1:38" x14ac:dyDescent="0.2">
      <c r="A16" s="194" t="s">
        <v>80</v>
      </c>
      <c r="B16" s="195" t="s">
        <v>184</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76</v>
      </c>
      <c r="C17" s="257"/>
      <c r="D17" s="258"/>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2"/>
      <c r="AJ17" s="262"/>
      <c r="AK17" s="262"/>
      <c r="AL17" s="262"/>
    </row>
    <row r="18" spans="1:38" x14ac:dyDescent="0.2">
      <c r="A18" s="191">
        <v>2</v>
      </c>
      <c r="B18" s="192" t="s">
        <v>77</v>
      </c>
      <c r="C18" s="257"/>
      <c r="D18" s="258"/>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2"/>
      <c r="AJ18" s="262"/>
      <c r="AK18" s="262"/>
      <c r="AL18" s="262"/>
    </row>
    <row r="19" spans="1:38" x14ac:dyDescent="0.2">
      <c r="A19" s="191">
        <v>3</v>
      </c>
      <c r="B19" s="192" t="s">
        <v>82</v>
      </c>
      <c r="C19" s="257"/>
      <c r="D19" s="258"/>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2"/>
      <c r="AJ19" s="262"/>
      <c r="AK19" s="262"/>
      <c r="AL19" s="262"/>
    </row>
    <row r="20" spans="1:38" x14ac:dyDescent="0.2">
      <c r="A20" s="194" t="s">
        <v>83</v>
      </c>
      <c r="B20" s="195" t="s">
        <v>444</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76</v>
      </c>
      <c r="C21" s="257"/>
      <c r="D21" s="258"/>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2"/>
      <c r="AJ21" s="262"/>
      <c r="AK21" s="262"/>
      <c r="AL21" s="262"/>
    </row>
    <row r="22" spans="1:38" x14ac:dyDescent="0.2">
      <c r="A22" s="191">
        <v>2</v>
      </c>
      <c r="B22" s="192" t="s">
        <v>77</v>
      </c>
      <c r="C22" s="257"/>
      <c r="D22" s="258"/>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2"/>
      <c r="AJ22" s="262"/>
      <c r="AK22" s="262"/>
      <c r="AL22" s="262"/>
    </row>
    <row r="23" spans="1:38" x14ac:dyDescent="0.2">
      <c r="A23" s="191">
        <v>3</v>
      </c>
      <c r="B23" s="192" t="s">
        <v>84</v>
      </c>
      <c r="C23" s="257"/>
      <c r="D23" s="258"/>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2"/>
      <c r="AJ23" s="262"/>
      <c r="AK23" s="262"/>
      <c r="AL23" s="262"/>
    </row>
    <row r="24" spans="1:38" x14ac:dyDescent="0.2">
      <c r="A24" s="191">
        <v>4</v>
      </c>
      <c r="B24" s="192" t="s">
        <v>85</v>
      </c>
      <c r="C24" s="257"/>
      <c r="D24" s="258"/>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2"/>
      <c r="AJ24" s="262"/>
      <c r="AK24" s="262"/>
      <c r="AL24" s="262"/>
    </row>
    <row r="25" spans="1:38" ht="13.5" thickBot="1" x14ac:dyDescent="0.25">
      <c r="A25" s="196">
        <v>5</v>
      </c>
      <c r="B25" s="197" t="s">
        <v>86</v>
      </c>
      <c r="C25" s="270"/>
      <c r="D25" s="271"/>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2"/>
      <c r="AJ25" s="262"/>
      <c r="AK25" s="262"/>
      <c r="AL25" s="262"/>
    </row>
    <row r="26" spans="1:38" x14ac:dyDescent="0.2">
      <c r="A26" s="247"/>
      <c r="B26" s="403"/>
      <c r="C26" s="403"/>
      <c r="D26" s="403"/>
      <c r="E26" s="248"/>
      <c r="F26" s="248"/>
      <c r="G26" s="248"/>
      <c r="H26" s="248"/>
      <c r="I26" s="248"/>
      <c r="J26" s="248"/>
    </row>
    <row r="27" spans="1:38" x14ac:dyDescent="0.2">
      <c r="B27" s="334" t="s">
        <v>525</v>
      </c>
      <c r="C27" s="333"/>
      <c r="H27" s="262"/>
      <c r="I27" s="262"/>
      <c r="J27" s="262"/>
    </row>
    <row r="28" spans="1:38" x14ac:dyDescent="0.2">
      <c r="A28" s="247"/>
      <c r="B28" s="403"/>
      <c r="C28" s="403"/>
      <c r="D28" s="403"/>
      <c r="E28" s="248"/>
      <c r="F28" s="248"/>
      <c r="G28" s="248"/>
      <c r="H28" s="248"/>
      <c r="I28" s="248"/>
      <c r="J28" s="248"/>
    </row>
    <row r="29" spans="1:38" x14ac:dyDescent="0.2">
      <c r="A29" s="262"/>
      <c r="B29" s="404"/>
      <c r="C29" s="406"/>
      <c r="D29" s="406"/>
      <c r="E29" s="272"/>
      <c r="F29" s="272"/>
      <c r="G29" s="272"/>
      <c r="H29" s="272"/>
      <c r="I29" s="272"/>
      <c r="J29" s="272"/>
    </row>
    <row r="30" spans="1:38" x14ac:dyDescent="0.2">
      <c r="A30" s="262"/>
      <c r="B30" s="404"/>
      <c r="C30" s="404"/>
      <c r="D30" s="404"/>
      <c r="E30" s="274"/>
      <c r="F30" s="274"/>
      <c r="G30" s="274"/>
      <c r="H30" s="274"/>
      <c r="I30" s="274"/>
      <c r="J30" s="274"/>
    </row>
    <row r="31" spans="1:38" x14ac:dyDescent="0.2">
      <c r="A31" s="262"/>
      <c r="B31" s="404"/>
      <c r="C31" s="404"/>
      <c r="D31" s="404"/>
      <c r="E31" s="274"/>
      <c r="F31" s="274"/>
      <c r="G31" s="274"/>
      <c r="H31" s="274"/>
      <c r="I31" s="274"/>
      <c r="J31" s="274"/>
    </row>
    <row r="32" spans="1:38" x14ac:dyDescent="0.2">
      <c r="A32" s="263"/>
      <c r="B32" s="403"/>
      <c r="C32" s="403"/>
      <c r="D32" s="403"/>
      <c r="E32" s="248"/>
      <c r="F32" s="248"/>
      <c r="G32" s="248"/>
      <c r="H32" s="248"/>
      <c r="I32" s="248"/>
      <c r="J32" s="248"/>
    </row>
    <row r="33" spans="1:10" x14ac:dyDescent="0.2">
      <c r="A33" s="262"/>
      <c r="B33" s="403"/>
      <c r="C33" s="403"/>
      <c r="D33" s="403"/>
      <c r="E33" s="248"/>
      <c r="F33" s="248"/>
      <c r="G33" s="248"/>
      <c r="H33" s="248"/>
      <c r="I33" s="248"/>
      <c r="J33" s="248"/>
    </row>
    <row r="34" spans="1:10" x14ac:dyDescent="0.2">
      <c r="A34" s="262"/>
      <c r="B34" s="403"/>
      <c r="C34" s="403"/>
      <c r="D34" s="403"/>
      <c r="E34" s="248"/>
      <c r="F34" s="248"/>
      <c r="G34" s="248"/>
      <c r="H34" s="248"/>
      <c r="I34" s="248"/>
      <c r="J34" s="248"/>
    </row>
    <row r="35" spans="1:10" x14ac:dyDescent="0.2">
      <c r="A35" s="263"/>
      <c r="B35" s="403"/>
      <c r="C35" s="403"/>
      <c r="D35" s="403"/>
      <c r="E35" s="248"/>
      <c r="F35" s="248"/>
      <c r="G35" s="248"/>
      <c r="H35" s="248"/>
      <c r="I35" s="248"/>
      <c r="J35" s="248"/>
    </row>
    <row r="36" spans="1:10" x14ac:dyDescent="0.2">
      <c r="A36" s="262"/>
      <c r="B36" s="403"/>
      <c r="C36" s="403"/>
      <c r="D36" s="403"/>
      <c r="E36" s="248"/>
      <c r="F36" s="248"/>
      <c r="G36" s="248"/>
      <c r="H36" s="248"/>
      <c r="I36" s="248"/>
      <c r="J36" s="248"/>
    </row>
    <row r="37" spans="1:10" x14ac:dyDescent="0.2">
      <c r="A37" s="262"/>
      <c r="B37" s="403"/>
      <c r="C37" s="403"/>
      <c r="D37" s="403"/>
      <c r="E37" s="248"/>
      <c r="F37" s="248"/>
      <c r="G37" s="248"/>
      <c r="H37" s="248"/>
      <c r="I37" s="248"/>
      <c r="J37" s="248"/>
    </row>
    <row r="38" spans="1:10" x14ac:dyDescent="0.2">
      <c r="A38" s="262"/>
      <c r="B38" s="403"/>
      <c r="C38" s="403"/>
      <c r="D38" s="403"/>
      <c r="E38" s="248"/>
      <c r="F38" s="248"/>
      <c r="G38" s="248"/>
      <c r="H38" s="248"/>
      <c r="I38" s="248"/>
      <c r="J38" s="248"/>
    </row>
    <row r="39" spans="1:10" x14ac:dyDescent="0.2">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50" t="str">
        <f>הוראות!B28</f>
        <v>נספח ב2 מדדי תביעות בביטוח בריאות</v>
      </c>
    </row>
    <row r="2" spans="1:68" ht="12.75" customHeight="1" x14ac:dyDescent="0.3">
      <c r="A2" s="253"/>
      <c r="B2" s="174" t="str">
        <f>הוראות!B13</f>
        <v>החברה המנהלת של רום קרן ההשתלמות לעובדי הרשויות המקומיות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2025</v>
      </c>
      <c r="F3" s="110">
        <f>E3-1</f>
        <v>-1</v>
      </c>
    </row>
    <row r="4" spans="1:68" x14ac:dyDescent="0.2">
      <c r="B4" s="172" t="s">
        <v>423</v>
      </c>
    </row>
    <row r="5" spans="1:68" ht="13.5" thickBot="1" x14ac:dyDescent="0.25"/>
    <row r="6" spans="1:68" x14ac:dyDescent="0.2">
      <c r="A6" s="254"/>
      <c r="B6" s="416" t="s">
        <v>179</v>
      </c>
      <c r="C6" s="410"/>
      <c r="D6" s="411"/>
      <c r="E6" s="419" t="s">
        <v>87</v>
      </c>
      <c r="F6" s="420"/>
      <c r="G6" s="420"/>
      <c r="H6" s="420"/>
      <c r="I6" s="420"/>
      <c r="J6" s="421"/>
      <c r="K6" s="419" t="s">
        <v>88</v>
      </c>
      <c r="L6" s="420"/>
      <c r="M6" s="420"/>
      <c r="N6" s="420"/>
      <c r="O6" s="420"/>
      <c r="P6" s="421"/>
      <c r="Q6" s="419" t="s">
        <v>89</v>
      </c>
      <c r="R6" s="420"/>
      <c r="S6" s="420"/>
      <c r="T6" s="420"/>
      <c r="U6" s="420"/>
      <c r="V6" s="421"/>
      <c r="W6" s="419" t="s">
        <v>90</v>
      </c>
      <c r="X6" s="420"/>
      <c r="Y6" s="420"/>
      <c r="Z6" s="420"/>
      <c r="AA6" s="420"/>
      <c r="AB6" s="421"/>
      <c r="AC6" s="419" t="s">
        <v>91</v>
      </c>
      <c r="AD6" s="420"/>
      <c r="AE6" s="420"/>
      <c r="AF6" s="420"/>
      <c r="AG6" s="420"/>
      <c r="AH6" s="421"/>
      <c r="AI6" s="419" t="s">
        <v>92</v>
      </c>
      <c r="AJ6" s="420"/>
      <c r="AK6" s="420"/>
      <c r="AL6" s="420"/>
      <c r="AM6" s="420"/>
      <c r="AN6" s="421"/>
      <c r="AO6" s="419" t="s">
        <v>93</v>
      </c>
      <c r="AP6" s="420"/>
      <c r="AQ6" s="420"/>
      <c r="AR6" s="420"/>
      <c r="AS6" s="420"/>
      <c r="AT6" s="421"/>
      <c r="AU6" s="419" t="s">
        <v>94</v>
      </c>
      <c r="AV6" s="420"/>
      <c r="AW6" s="420"/>
      <c r="AX6" s="420"/>
      <c r="AY6" s="420"/>
      <c r="AZ6" s="421"/>
      <c r="BA6" s="419" t="s">
        <v>95</v>
      </c>
      <c r="BB6" s="420"/>
      <c r="BC6" s="420"/>
      <c r="BD6" s="420"/>
      <c r="BE6" s="420"/>
      <c r="BF6" s="421"/>
      <c r="BG6" s="264"/>
      <c r="BH6" s="264"/>
      <c r="BI6" s="264"/>
      <c r="BJ6" s="264"/>
      <c r="BK6" s="264"/>
    </row>
    <row r="7" spans="1:68" ht="25.5" customHeight="1" x14ac:dyDescent="0.2">
      <c r="A7" s="255"/>
      <c r="B7" s="417"/>
      <c r="C7" s="412"/>
      <c r="D7" s="413"/>
      <c r="E7" s="178" t="s">
        <v>182</v>
      </c>
      <c r="F7" s="44" t="s">
        <v>40</v>
      </c>
      <c r="G7" s="44" t="s">
        <v>392</v>
      </c>
      <c r="H7" s="44" t="s">
        <v>393</v>
      </c>
      <c r="I7" s="44" t="s">
        <v>394</v>
      </c>
      <c r="J7" s="151" t="s">
        <v>41</v>
      </c>
      <c r="K7" s="178" t="s">
        <v>182</v>
      </c>
      <c r="L7" s="44" t="s">
        <v>40</v>
      </c>
      <c r="M7" s="44" t="s">
        <v>392</v>
      </c>
      <c r="N7" s="44" t="s">
        <v>393</v>
      </c>
      <c r="O7" s="44" t="s">
        <v>394</v>
      </c>
      <c r="P7" s="151" t="s">
        <v>41</v>
      </c>
      <c r="Q7" s="178" t="s">
        <v>182</v>
      </c>
      <c r="R7" s="44" t="s">
        <v>40</v>
      </c>
      <c r="S7" s="44" t="s">
        <v>392</v>
      </c>
      <c r="T7" s="44" t="s">
        <v>393</v>
      </c>
      <c r="U7" s="44" t="s">
        <v>394</v>
      </c>
      <c r="V7" s="151" t="s">
        <v>41</v>
      </c>
      <c r="W7" s="178" t="s">
        <v>182</v>
      </c>
      <c r="X7" s="44" t="s">
        <v>40</v>
      </c>
      <c r="Y7" s="44" t="s">
        <v>392</v>
      </c>
      <c r="Z7" s="44" t="s">
        <v>393</v>
      </c>
      <c r="AA7" s="44" t="s">
        <v>394</v>
      </c>
      <c r="AB7" s="151" t="s">
        <v>41</v>
      </c>
      <c r="AC7" s="178" t="s">
        <v>182</v>
      </c>
      <c r="AD7" s="44" t="s">
        <v>40</v>
      </c>
      <c r="AE7" s="44" t="s">
        <v>392</v>
      </c>
      <c r="AF7" s="44" t="s">
        <v>393</v>
      </c>
      <c r="AG7" s="44" t="s">
        <v>394</v>
      </c>
      <c r="AH7" s="151" t="s">
        <v>41</v>
      </c>
      <c r="AI7" s="178" t="s">
        <v>182</v>
      </c>
      <c r="AJ7" s="44" t="s">
        <v>40</v>
      </c>
      <c r="AK7" s="44" t="s">
        <v>392</v>
      </c>
      <c r="AL7" s="44" t="s">
        <v>393</v>
      </c>
      <c r="AM7" s="44" t="s">
        <v>394</v>
      </c>
      <c r="AN7" s="151" t="s">
        <v>41</v>
      </c>
      <c r="AO7" s="178" t="s">
        <v>182</v>
      </c>
      <c r="AP7" s="44" t="s">
        <v>40</v>
      </c>
      <c r="AQ7" s="44" t="s">
        <v>392</v>
      </c>
      <c r="AR7" s="44" t="s">
        <v>393</v>
      </c>
      <c r="AS7" s="44" t="s">
        <v>394</v>
      </c>
      <c r="AT7" s="151" t="s">
        <v>41</v>
      </c>
      <c r="AU7" s="178" t="s">
        <v>182</v>
      </c>
      <c r="AV7" s="44" t="s">
        <v>40</v>
      </c>
      <c r="AW7" s="44" t="s">
        <v>392</v>
      </c>
      <c r="AX7" s="44" t="s">
        <v>393</v>
      </c>
      <c r="AY7" s="44" t="s">
        <v>394</v>
      </c>
      <c r="AZ7" s="151" t="s">
        <v>41</v>
      </c>
      <c r="BA7" s="178" t="s">
        <v>182</v>
      </c>
      <c r="BB7" s="44" t="s">
        <v>40</v>
      </c>
      <c r="BC7" s="44" t="s">
        <v>392</v>
      </c>
      <c r="BD7" s="44" t="s">
        <v>393</v>
      </c>
      <c r="BE7" s="44" t="s">
        <v>394</v>
      </c>
      <c r="BF7" s="180" t="s">
        <v>41</v>
      </c>
      <c r="BG7" s="264"/>
      <c r="BH7" s="264"/>
      <c r="BI7" s="264"/>
      <c r="BJ7" s="264"/>
      <c r="BK7" s="264"/>
    </row>
    <row r="8" spans="1:68" ht="13.5" thickBot="1" x14ac:dyDescent="0.25">
      <c r="A8" s="256"/>
      <c r="B8" s="418"/>
      <c r="C8" s="414"/>
      <c r="D8" s="415"/>
      <c r="E8" s="182" t="s">
        <v>42</v>
      </c>
      <c r="F8" s="184" t="s">
        <v>43</v>
      </c>
      <c r="G8" s="184" t="s">
        <v>44</v>
      </c>
      <c r="H8" s="184" t="s">
        <v>45</v>
      </c>
      <c r="I8" s="184" t="s">
        <v>46</v>
      </c>
      <c r="J8" s="185" t="s">
        <v>47</v>
      </c>
      <c r="K8" s="182" t="s">
        <v>48</v>
      </c>
      <c r="L8" s="184" t="s">
        <v>49</v>
      </c>
      <c r="M8" s="184" t="s">
        <v>50</v>
      </c>
      <c r="N8" s="184" t="s">
        <v>51</v>
      </c>
      <c r="O8" s="184" t="s">
        <v>52</v>
      </c>
      <c r="P8" s="185" t="s">
        <v>53</v>
      </c>
      <c r="Q8" s="182" t="s">
        <v>54</v>
      </c>
      <c r="R8" s="184" t="s">
        <v>55</v>
      </c>
      <c r="S8" s="184" t="s">
        <v>56</v>
      </c>
      <c r="T8" s="184" t="s">
        <v>57</v>
      </c>
      <c r="U8" s="184" t="s">
        <v>58</v>
      </c>
      <c r="V8" s="185" t="s">
        <v>59</v>
      </c>
      <c r="W8" s="182" t="s">
        <v>60</v>
      </c>
      <c r="X8" s="184" t="s">
        <v>61</v>
      </c>
      <c r="Y8" s="184" t="s">
        <v>62</v>
      </c>
      <c r="Z8" s="184" t="s">
        <v>63</v>
      </c>
      <c r="AA8" s="184" t="s">
        <v>64</v>
      </c>
      <c r="AB8" s="185" t="s">
        <v>65</v>
      </c>
      <c r="AC8" s="182" t="s">
        <v>66</v>
      </c>
      <c r="AD8" s="184" t="s">
        <v>67</v>
      </c>
      <c r="AE8" s="184" t="s">
        <v>68</v>
      </c>
      <c r="AF8" s="184" t="s">
        <v>69</v>
      </c>
      <c r="AG8" s="184" t="s">
        <v>70</v>
      </c>
      <c r="AH8" s="185" t="s">
        <v>71</v>
      </c>
      <c r="AI8" s="182" t="s">
        <v>98</v>
      </c>
      <c r="AJ8" s="184" t="s">
        <v>99</v>
      </c>
      <c r="AK8" s="184" t="s">
        <v>100</v>
      </c>
      <c r="AL8" s="184" t="s">
        <v>101</v>
      </c>
      <c r="AM8" s="184" t="s">
        <v>102</v>
      </c>
      <c r="AN8" s="185" t="s">
        <v>103</v>
      </c>
      <c r="AO8" s="182" t="s">
        <v>104</v>
      </c>
      <c r="AP8" s="184" t="s">
        <v>105</v>
      </c>
      <c r="AQ8" s="184" t="s">
        <v>106</v>
      </c>
      <c r="AR8" s="184" t="s">
        <v>107</v>
      </c>
      <c r="AS8" s="184" t="s">
        <v>108</v>
      </c>
      <c r="AT8" s="185" t="s">
        <v>109</v>
      </c>
      <c r="AU8" s="182" t="s">
        <v>110</v>
      </c>
      <c r="AV8" s="184" t="s">
        <v>111</v>
      </c>
      <c r="AW8" s="184" t="s">
        <v>112</v>
      </c>
      <c r="AX8" s="184" t="s">
        <v>113</v>
      </c>
      <c r="AY8" s="184" t="s">
        <v>114</v>
      </c>
      <c r="AZ8" s="185" t="s">
        <v>115</v>
      </c>
      <c r="BA8" s="182" t="s">
        <v>116</v>
      </c>
      <c r="BB8" s="184" t="s">
        <v>117</v>
      </c>
      <c r="BC8" s="184" t="s">
        <v>118</v>
      </c>
      <c r="BD8" s="184" t="s">
        <v>119</v>
      </c>
      <c r="BE8" s="184" t="s">
        <v>120</v>
      </c>
      <c r="BF8" s="185" t="s">
        <v>121</v>
      </c>
      <c r="BG8" s="265"/>
      <c r="BH8" s="265"/>
      <c r="BI8" s="265"/>
      <c r="BJ8" s="265"/>
      <c r="BK8" s="265"/>
      <c r="BL8" s="265"/>
      <c r="BM8" s="265"/>
      <c r="BN8" s="265"/>
      <c r="BO8" s="265"/>
      <c r="BP8" s="265"/>
    </row>
    <row r="9" spans="1:68" x14ac:dyDescent="0.2">
      <c r="A9" s="256" t="s">
        <v>72</v>
      </c>
      <c r="B9" s="190" t="s">
        <v>73</v>
      </c>
      <c r="C9" s="266"/>
      <c r="D9" s="267"/>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2"/>
      <c r="BH9" s="262"/>
      <c r="BI9" s="262"/>
      <c r="BJ9" s="262"/>
      <c r="BK9" s="262"/>
    </row>
    <row r="10" spans="1:68" x14ac:dyDescent="0.2">
      <c r="A10" s="191">
        <v>3</v>
      </c>
      <c r="B10" s="192" t="s">
        <v>524</v>
      </c>
      <c r="C10" s="257"/>
      <c r="D10" s="258"/>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77</v>
      </c>
      <c r="C11" s="257"/>
      <c r="D11" s="258"/>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91">
        <v>5</v>
      </c>
      <c r="B12" s="193" t="s">
        <v>78</v>
      </c>
      <c r="C12" s="259"/>
      <c r="D12" s="259"/>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91">
        <v>6</v>
      </c>
      <c r="B13" s="193" t="s">
        <v>79</v>
      </c>
      <c r="C13" s="259"/>
      <c r="D13" s="259"/>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91">
        <v>7</v>
      </c>
      <c r="B14" s="193" t="s">
        <v>183</v>
      </c>
      <c r="C14" s="259"/>
      <c r="D14" s="259"/>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4" t="s">
        <v>80</v>
      </c>
      <c r="B15" s="195" t="s">
        <v>184</v>
      </c>
      <c r="C15" s="268"/>
      <c r="D15" s="269"/>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7"/>
      <c r="BH15" s="247"/>
      <c r="BI15" s="247"/>
      <c r="BJ15" s="247"/>
      <c r="BK15" s="247"/>
    </row>
    <row r="16" spans="1:68" x14ac:dyDescent="0.2">
      <c r="A16" s="191">
        <v>1</v>
      </c>
      <c r="B16" s="192" t="s">
        <v>76</v>
      </c>
      <c r="C16" s="257"/>
      <c r="D16" s="258"/>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2"/>
      <c r="BH16" s="262"/>
      <c r="BI16" s="262"/>
      <c r="BJ16" s="262"/>
      <c r="BK16" s="262"/>
    </row>
    <row r="17" spans="1:63" x14ac:dyDescent="0.2">
      <c r="A17" s="191">
        <v>2</v>
      </c>
      <c r="B17" s="192" t="s">
        <v>77</v>
      </c>
      <c r="C17" s="257"/>
      <c r="D17" s="258"/>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2"/>
      <c r="BH17" s="262"/>
      <c r="BI17" s="262"/>
      <c r="BJ17" s="262"/>
      <c r="BK17" s="262"/>
    </row>
    <row r="18" spans="1:63" x14ac:dyDescent="0.2">
      <c r="A18" s="191">
        <v>3</v>
      </c>
      <c r="B18" s="192" t="s">
        <v>82</v>
      </c>
      <c r="C18" s="257"/>
      <c r="D18" s="258"/>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2"/>
      <c r="BH18" s="262"/>
      <c r="BI18" s="262"/>
      <c r="BJ18" s="262"/>
      <c r="BK18" s="262"/>
    </row>
    <row r="19" spans="1:63" x14ac:dyDescent="0.2">
      <c r="A19" s="194" t="s">
        <v>83</v>
      </c>
      <c r="B19" s="195" t="s">
        <v>444</v>
      </c>
      <c r="C19" s="268"/>
      <c r="D19" s="269"/>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2"/>
      <c r="BH19" s="262"/>
      <c r="BI19" s="262"/>
      <c r="BJ19" s="262"/>
      <c r="BK19" s="262"/>
    </row>
    <row r="20" spans="1:63" x14ac:dyDescent="0.2">
      <c r="A20" s="191">
        <v>1</v>
      </c>
      <c r="B20" s="192" t="s">
        <v>76</v>
      </c>
      <c r="C20" s="257"/>
      <c r="D20" s="258"/>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2"/>
      <c r="BH20" s="262"/>
      <c r="BI20" s="262"/>
      <c r="BJ20" s="262"/>
      <c r="BK20" s="262"/>
    </row>
    <row r="21" spans="1:63" x14ac:dyDescent="0.2">
      <c r="A21" s="191">
        <v>2</v>
      </c>
      <c r="B21" s="192" t="s">
        <v>77</v>
      </c>
      <c r="C21" s="257"/>
      <c r="D21" s="258"/>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2"/>
      <c r="BH21" s="262"/>
      <c r="BI21" s="262"/>
      <c r="BJ21" s="262"/>
      <c r="BK21" s="262"/>
    </row>
    <row r="22" spans="1:63" x14ac:dyDescent="0.2">
      <c r="A22" s="191">
        <v>3</v>
      </c>
      <c r="B22" s="192" t="s">
        <v>84</v>
      </c>
      <c r="C22" s="257"/>
      <c r="D22" s="258"/>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2"/>
      <c r="BH22" s="262"/>
      <c r="BI22" s="262"/>
      <c r="BJ22" s="262"/>
      <c r="BK22" s="262"/>
    </row>
    <row r="23" spans="1:63" x14ac:dyDescent="0.2">
      <c r="A23" s="191">
        <v>4</v>
      </c>
      <c r="B23" s="192" t="s">
        <v>85</v>
      </c>
      <c r="C23" s="257"/>
      <c r="D23" s="258"/>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2"/>
      <c r="BH23" s="262"/>
      <c r="BI23" s="262"/>
      <c r="BJ23" s="262"/>
      <c r="BK23" s="262"/>
    </row>
    <row r="24" spans="1:63" ht="13.5" thickBot="1" x14ac:dyDescent="0.25">
      <c r="A24" s="196">
        <v>5</v>
      </c>
      <c r="B24" s="197" t="s">
        <v>86</v>
      </c>
      <c r="C24" s="270"/>
      <c r="D24" s="271"/>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2"/>
      <c r="BH24" s="262"/>
      <c r="BI24" s="262"/>
      <c r="BJ24" s="262"/>
      <c r="BK24" s="262"/>
    </row>
    <row r="25" spans="1:63" x14ac:dyDescent="0.2">
      <c r="A25" s="247"/>
      <c r="B25" s="403"/>
      <c r="C25" s="403"/>
      <c r="D25" s="403"/>
      <c r="E25" s="248"/>
      <c r="F25" s="248"/>
      <c r="G25" s="248"/>
      <c r="H25" s="248"/>
      <c r="I25" s="248"/>
      <c r="J25" s="248"/>
    </row>
    <row r="26" spans="1:63" x14ac:dyDescent="0.2">
      <c r="A26" s="248"/>
      <c r="B26" s="334" t="s">
        <v>525</v>
      </c>
      <c r="C26" s="334"/>
      <c r="D26" s="334"/>
      <c r="E26" s="262"/>
      <c r="F26" s="262"/>
      <c r="G26" s="262"/>
      <c r="H26" s="262"/>
      <c r="I26" s="262"/>
      <c r="J26" s="262"/>
    </row>
    <row r="27" spans="1:63" x14ac:dyDescent="0.2">
      <c r="A27" s="247"/>
      <c r="B27" s="403"/>
      <c r="C27" s="403"/>
      <c r="D27" s="403"/>
      <c r="E27" s="248"/>
      <c r="F27" s="248"/>
      <c r="G27" s="248"/>
      <c r="H27" s="248"/>
      <c r="I27" s="248"/>
      <c r="J27" s="248"/>
    </row>
    <row r="28" spans="1:63" x14ac:dyDescent="0.2">
      <c r="A28" s="262"/>
      <c r="B28" s="404"/>
      <c r="C28" s="406"/>
      <c r="D28" s="406"/>
      <c r="E28" s="272"/>
      <c r="F28" s="272"/>
      <c r="G28" s="272"/>
      <c r="H28" s="272"/>
      <c r="I28" s="272"/>
      <c r="J28" s="272"/>
    </row>
    <row r="29" spans="1:63" x14ac:dyDescent="0.2">
      <c r="A29" s="262"/>
      <c r="B29" s="404"/>
      <c r="C29" s="404"/>
      <c r="D29" s="404"/>
      <c r="E29" s="274"/>
      <c r="F29" s="274"/>
      <c r="G29" s="274"/>
      <c r="H29" s="274"/>
      <c r="I29" s="274"/>
      <c r="J29" s="274"/>
    </row>
    <row r="30" spans="1:63" x14ac:dyDescent="0.2">
      <c r="A30" s="262"/>
      <c r="B30" s="404"/>
      <c r="C30" s="404"/>
      <c r="D30" s="404"/>
      <c r="E30" s="274"/>
      <c r="F30" s="274"/>
      <c r="G30" s="274"/>
      <c r="H30" s="274"/>
      <c r="I30" s="274"/>
      <c r="J30" s="274"/>
    </row>
    <row r="31" spans="1:63" x14ac:dyDescent="0.2">
      <c r="A31" s="263"/>
      <c r="B31" s="403"/>
      <c r="C31" s="403"/>
      <c r="D31" s="403"/>
      <c r="E31" s="248"/>
      <c r="F31" s="248"/>
      <c r="G31" s="248"/>
      <c r="H31" s="248"/>
      <c r="I31" s="248"/>
      <c r="J31" s="248"/>
    </row>
    <row r="32" spans="1:63" x14ac:dyDescent="0.2">
      <c r="A32" s="262"/>
      <c r="B32" s="403"/>
      <c r="C32" s="403"/>
      <c r="D32" s="403"/>
      <c r="E32" s="248"/>
      <c r="F32" s="248"/>
      <c r="G32" s="248"/>
      <c r="H32" s="248"/>
      <c r="I32" s="248"/>
      <c r="J32" s="248"/>
    </row>
    <row r="33" spans="1:10" x14ac:dyDescent="0.2">
      <c r="A33" s="262"/>
      <c r="B33" s="403"/>
      <c r="C33" s="403"/>
      <c r="D33" s="403"/>
      <c r="E33" s="248"/>
      <c r="F33" s="248"/>
      <c r="G33" s="248"/>
      <c r="H33" s="248"/>
      <c r="I33" s="248"/>
      <c r="J33" s="248"/>
    </row>
    <row r="34" spans="1:10" x14ac:dyDescent="0.2">
      <c r="A34" s="263"/>
      <c r="B34" s="403"/>
      <c r="C34" s="403"/>
      <c r="D34" s="403"/>
      <c r="E34" s="248"/>
      <c r="F34" s="248"/>
      <c r="G34" s="248"/>
      <c r="H34" s="248"/>
      <c r="I34" s="248"/>
      <c r="J34" s="248"/>
    </row>
    <row r="35" spans="1:10" x14ac:dyDescent="0.2">
      <c r="A35" s="262"/>
      <c r="B35" s="403"/>
      <c r="C35" s="403"/>
      <c r="D35" s="403"/>
      <c r="E35" s="248"/>
      <c r="F35" s="248"/>
      <c r="G35" s="248"/>
      <c r="H35" s="248"/>
      <c r="I35" s="248"/>
      <c r="J35" s="248"/>
    </row>
    <row r="36" spans="1:10" x14ac:dyDescent="0.2">
      <c r="A36" s="262"/>
      <c r="B36" s="403"/>
      <c r="C36" s="403"/>
      <c r="D36" s="403"/>
      <c r="E36" s="248"/>
      <c r="F36" s="248"/>
      <c r="G36" s="248"/>
      <c r="H36" s="248"/>
      <c r="I36" s="248"/>
      <c r="J36" s="248"/>
    </row>
    <row r="37" spans="1:10" x14ac:dyDescent="0.2">
      <c r="A37" s="262"/>
      <c r="B37" s="403"/>
      <c r="C37" s="403"/>
      <c r="D37" s="403"/>
      <c r="E37" s="248"/>
      <c r="F37" s="248"/>
      <c r="G37" s="248"/>
      <c r="H37" s="248"/>
      <c r="I37" s="248"/>
      <c r="J37" s="248"/>
    </row>
    <row r="38" spans="1:10" x14ac:dyDescent="0.2">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50" t="str">
        <f>הוראות!B29</f>
        <v>נספח ב3 מדדי תביעות בקצבת נכות (א.כ.ע), ריסק מוות וקצבת שארים</v>
      </c>
    </row>
    <row r="2" spans="1:25" ht="20.25" x14ac:dyDescent="0.2">
      <c r="B2" s="174" t="str">
        <f>הוראות!B13</f>
        <v>החברה המנהלת של רום קרן ההשתלמות לעובדי הרשויות המקומיות בע"מ</v>
      </c>
    </row>
    <row r="3" spans="1:25"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row>
    <row r="4" spans="1:25" ht="13.5" customHeight="1" x14ac:dyDescent="0.3">
      <c r="A4" s="150"/>
      <c r="B4" s="172" t="s">
        <v>423</v>
      </c>
    </row>
    <row r="6" spans="1:25" ht="13.5" thickBot="1" x14ac:dyDescent="0.25"/>
    <row r="7" spans="1:25" x14ac:dyDescent="0.2">
      <c r="A7" s="254"/>
      <c r="B7" s="416" t="s">
        <v>179</v>
      </c>
      <c r="C7" s="410"/>
      <c r="D7" s="410"/>
      <c r="E7" s="419" t="s">
        <v>140</v>
      </c>
      <c r="F7" s="420"/>
      <c r="G7" s="420"/>
      <c r="H7" s="420"/>
      <c r="I7" s="420"/>
      <c r="J7" s="421"/>
      <c r="K7" s="419" t="s">
        <v>141</v>
      </c>
      <c r="L7" s="420"/>
      <c r="M7" s="420"/>
      <c r="N7" s="420"/>
      <c r="O7" s="420"/>
      <c r="P7" s="421"/>
      <c r="Q7" s="419" t="s">
        <v>142</v>
      </c>
      <c r="R7" s="420"/>
      <c r="S7" s="420"/>
      <c r="T7" s="420"/>
      <c r="U7" s="420"/>
      <c r="V7" s="421"/>
    </row>
    <row r="8" spans="1:25" ht="25.5" customHeight="1" x14ac:dyDescent="0.2">
      <c r="A8" s="255"/>
      <c r="B8" s="412"/>
      <c r="C8" s="412"/>
      <c r="D8" s="412"/>
      <c r="E8" s="178" t="s">
        <v>182</v>
      </c>
      <c r="F8" s="44" t="s">
        <v>40</v>
      </c>
      <c r="G8" s="44" t="s">
        <v>392</v>
      </c>
      <c r="H8" s="44" t="s">
        <v>393</v>
      </c>
      <c r="I8" s="44" t="s">
        <v>394</v>
      </c>
      <c r="J8" s="151" t="s">
        <v>41</v>
      </c>
      <c r="K8" s="178" t="s">
        <v>182</v>
      </c>
      <c r="L8" s="44" t="s">
        <v>40</v>
      </c>
      <c r="M8" s="44" t="s">
        <v>392</v>
      </c>
      <c r="N8" s="44" t="s">
        <v>393</v>
      </c>
      <c r="O8" s="44" t="s">
        <v>394</v>
      </c>
      <c r="P8" s="151" t="s">
        <v>41</v>
      </c>
      <c r="Q8" s="178" t="s">
        <v>182</v>
      </c>
      <c r="R8" s="44" t="s">
        <v>40</v>
      </c>
      <c r="S8" s="44" t="s">
        <v>392</v>
      </c>
      <c r="T8" s="44" t="s">
        <v>393</v>
      </c>
      <c r="U8" s="44" t="s">
        <v>394</v>
      </c>
      <c r="V8" s="180" t="s">
        <v>41</v>
      </c>
    </row>
    <row r="9" spans="1:25" ht="13.5" thickBot="1" x14ac:dyDescent="0.25">
      <c r="A9" s="256"/>
      <c r="B9" s="414"/>
      <c r="C9" s="414"/>
      <c r="D9" s="414"/>
      <c r="E9" s="182" t="s">
        <v>42</v>
      </c>
      <c r="F9" s="183" t="s">
        <v>43</v>
      </c>
      <c r="G9" s="184" t="s">
        <v>44</v>
      </c>
      <c r="H9" s="184" t="s">
        <v>45</v>
      </c>
      <c r="I9" s="184" t="s">
        <v>46</v>
      </c>
      <c r="J9" s="185" t="s">
        <v>47</v>
      </c>
      <c r="K9" s="182" t="s">
        <v>48</v>
      </c>
      <c r="L9" s="183" t="s">
        <v>49</v>
      </c>
      <c r="M9" s="184" t="s">
        <v>50</v>
      </c>
      <c r="N9" s="184" t="s">
        <v>51</v>
      </c>
      <c r="O9" s="184" t="s">
        <v>52</v>
      </c>
      <c r="P9" s="185" t="s">
        <v>53</v>
      </c>
      <c r="Q9" s="182" t="s">
        <v>54</v>
      </c>
      <c r="R9" s="183" t="s">
        <v>55</v>
      </c>
      <c r="S9" s="184" t="s">
        <v>56</v>
      </c>
      <c r="T9" s="184" t="s">
        <v>57</v>
      </c>
      <c r="U9" s="184" t="s">
        <v>58</v>
      </c>
      <c r="V9" s="185" t="s">
        <v>59</v>
      </c>
      <c r="W9" s="110" t="s">
        <v>63</v>
      </c>
      <c r="X9" s="110" t="s">
        <v>64</v>
      </c>
      <c r="Y9" s="110" t="s">
        <v>65</v>
      </c>
    </row>
    <row r="10" spans="1:25" x14ac:dyDescent="0.2">
      <c r="A10" s="256" t="s">
        <v>72</v>
      </c>
      <c r="B10" s="437" t="s">
        <v>73</v>
      </c>
      <c r="C10" s="438"/>
      <c r="D10" s="438"/>
      <c r="E10" s="105"/>
      <c r="F10" s="106"/>
      <c r="G10" s="107"/>
      <c r="H10" s="107"/>
      <c r="I10" s="107"/>
      <c r="J10" s="108"/>
      <c r="K10" s="105"/>
      <c r="L10" s="106"/>
      <c r="M10" s="107"/>
      <c r="N10" s="107"/>
      <c r="O10" s="107"/>
      <c r="P10" s="108"/>
      <c r="Q10" s="105"/>
      <c r="R10" s="106"/>
      <c r="S10" s="107"/>
      <c r="T10" s="107"/>
      <c r="U10" s="107"/>
      <c r="V10" s="109"/>
    </row>
    <row r="11" spans="1:25" x14ac:dyDescent="0.2">
      <c r="A11" s="191">
        <v>3</v>
      </c>
      <c r="B11" s="192" t="s">
        <v>524</v>
      </c>
      <c r="C11" s="257"/>
      <c r="D11" s="258"/>
      <c r="E11" s="74">
        <f>SUM(F11:J11)</f>
        <v>0</v>
      </c>
      <c r="F11" s="75">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5">
        <f>IF((' פנסיוני א3'!F12+' פנסיוני א3'!M12+' פנסיוני א3'!F13+' פנסיוני א3'!M13)=0,0,(' פנסיוני א3'!F12+' פנסיוני א3'!M12+' פנסיוני א3'!F13+' פנסיוני א3'!M13)/(' פנסיוני א3'!$C$17+' פנסיוני א3'!$J$17))</f>
        <v>0</v>
      </c>
      <c r="H11" s="75">
        <f>IF((' פנסיוני א3'!G12+' פנסיוני א3'!N12+' פנסיוני א3'!G13+' פנסיוני א3'!N13)=0,0,(' פנסיוני א3'!G12+' פנסיוני א3'!N12+' פנסיוני א3'!G13+' פנסיוני א3'!N13)/(' פנסיוני א3'!$C$17+' פנסיוני א3'!$J$17))</f>
        <v>0</v>
      </c>
      <c r="I11" s="75">
        <f>IF((' פנסיוני א3'!H12+' פנסיוני א3'!O12+' פנסיוני א3'!H13+' פנסיוני א3'!O13)=0,0,(' פנסיוני א3'!H12+' פנסיוני א3'!O12+' פנסיוני א3'!H13+' פנסיוני א3'!O13)/(' פנסיוני א3'!$C$17+' פנסיוני א3'!$J$17))</f>
        <v>0</v>
      </c>
      <c r="J11" s="75">
        <f>IF((' פנסיוני א3'!I12+' פנסיוני א3'!P12+' פנסיוני א3'!I13+' פנסיוני א3'!P13)=0,0,(' פנסיוני א3'!I12+' פנסיוני א3'!P12+' פנסיוני א3'!I13+' פנסיוני א3'!P13)/(' פנסיוני א3'!$C$17+' פנסיוני א3'!$J$17))</f>
        <v>0</v>
      </c>
      <c r="K11" s="74">
        <f>SUM(L11:P11)</f>
        <v>0</v>
      </c>
      <c r="L11" s="75">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5">
        <f>IF((' פנסיוני א3'!T12+' פנסיוני א3'!AA12+' פנסיוני א3'!T13+' פנסיוני א3'!AA13)=0,0,(' פנסיוני א3'!T12+' פנסיוני א3'!AA12+' פנסיוני א3'!T13+' פנסיוני א3'!AA13)/(' פנסיוני א3'!$Q$17+' פנסיוני א3'!$X$17))</f>
        <v>0</v>
      </c>
      <c r="N11" s="75">
        <f>IF((' פנסיוני א3'!U12+' פנסיוני א3'!AB12+' פנסיוני א3'!U13+' פנסיוני א3'!AB13)=0,0,(' פנסיוני א3'!U12+' פנסיוני א3'!AB12+' פנסיוני א3'!U13+' פנסיוני א3'!AB13)/(' פנסיוני א3'!$Q$17+' פנסיוני א3'!$X$17))</f>
        <v>0</v>
      </c>
      <c r="O11" s="75">
        <f>IF((' פנסיוני א3'!V12+' פנסיוני א3'!AC12+' פנסיוני א3'!V13+' פנסיוני א3'!AC13)=0,0,(' פנסיוני א3'!V12+' פנסיוני א3'!AC12+' פנסיוני א3'!V13+' פנסיוני א3'!AC13)/(' פנסיוני א3'!$Q$17+' פנסיוני א3'!$X$17))</f>
        <v>0</v>
      </c>
      <c r="P11" s="75">
        <f>IF((' פנסיוני א3'!W12+' פנסיוני א3'!AD12+' פנסיוני א3'!W13+' פנסיוני א3'!AD13)=0,0,(' פנסיוני א3'!W12+' פנסיוני א3'!AD12+' פנסיוני א3'!W13+' פנסיוני א3'!AD13)/(' פנסיוני א3'!$Q$17+' פנסיוני א3'!$X$17))</f>
        <v>0</v>
      </c>
      <c r="Q11" s="74">
        <f>SUM(R11:V11)</f>
        <v>0</v>
      </c>
      <c r="R11" s="75">
        <f>IF(' פנסיוני א3'!AF12+' פנסיוני א3'!AG12+' פנסיוני א3'!AF13+' פנסיוני א3'!AG13=0,0,(' פנסיוני א3'!AF12+' פנסיוני א3'!AG12+' פנסיוני א3'!AF13+' פנסיוני א3'!AG13)/' פנסיוני א3'!$AE$17)</f>
        <v>0</v>
      </c>
      <c r="S11" s="75">
        <f>IF(' פנסיוני א3'!AH12+' פנסיוני א3'!AH13=0,0,(' פנסיוני א3'!AH12+' פנסיוני א3'!AH13)/' פנסיוני א3'!$AE$17)</f>
        <v>0</v>
      </c>
      <c r="T11" s="75">
        <f>IF(' פנסיוני א3'!AI12+' פנסיוני א3'!AI13=0,0,(' פנסיוני א3'!AI12+' פנסיוני א3'!AI13)/' פנסיוני א3'!$AE$17)</f>
        <v>0</v>
      </c>
      <c r="U11" s="75">
        <f>IF(' פנסיוני א3'!AJ12+' פנסיוני א3'!AJ13=0,0,(' פנסיוני א3'!AJ12+' פנסיוני א3'!AJ13)/' פנסיוני א3'!$AE$17)</f>
        <v>0</v>
      </c>
      <c r="V11" s="77">
        <f>IF(' פנסיוני א3'!AK12+' פנסיוני א3'!AK13=0,0,(' פנסיוני א3'!AK12+' פנסיוני א3'!AK13)/' פנסיוני א3'!$AE$17)</f>
        <v>0</v>
      </c>
    </row>
    <row r="12" spans="1:25" x14ac:dyDescent="0.2">
      <c r="A12" s="191">
        <v>4</v>
      </c>
      <c r="B12" s="192" t="s">
        <v>77</v>
      </c>
      <c r="C12" s="257"/>
      <c r="D12" s="258"/>
      <c r="E12" s="74">
        <f>SUM(F12:J12)</f>
        <v>0</v>
      </c>
      <c r="F12" s="75">
        <f>IF((' פנסיוני א3'!D14+' פנסיוני א3'!K14+' פנסיוני א3'!E14+' פנסיוני א3'!L14)=0,0,(' פנסיוני א3'!D14+' פנסיוני א3'!K14+' פנסיוני א3'!E14+' פנסיוני א3'!L14)/(' פנסיוני א3'!$C$17+' פנסיוני א3'!$J$17))</f>
        <v>0</v>
      </c>
      <c r="G12" s="75">
        <f>IF((' פנסיוני א3'!F14+' פנסיוני א3'!M14)=0,0,(' פנסיוני א3'!F14+' פנסיוני א3'!M14)/(' פנסיוני א3'!$C$17+' פנסיוני א3'!$J$17))</f>
        <v>0</v>
      </c>
      <c r="H12" s="75">
        <f>IF((' פנסיוני א3'!G14+' פנסיוני א3'!N14)=0,0,(' פנסיוני א3'!G14+' פנסיוני א3'!N14)/(' פנסיוני א3'!$C$17+' פנסיוני א3'!$J$17))</f>
        <v>0</v>
      </c>
      <c r="I12" s="75">
        <f>IF((' פנסיוני א3'!H14+' פנסיוני א3'!O14)=0,0,(' פנסיוני א3'!H14+' פנסיוני א3'!O14)/(' פנסיוני א3'!$C$17+' פנסיוני א3'!$J$17))</f>
        <v>0</v>
      </c>
      <c r="J12" s="75">
        <f>IF((' פנסיוני א3'!I14+' פנסיוני א3'!P14)=0,0,(' פנסיוני א3'!I14+' פנסיוני א3'!P14)/(' פנסיוני א3'!$C$17+' פנסיוני א3'!$J$17))</f>
        <v>0</v>
      </c>
      <c r="K12" s="74">
        <f>SUM(L12:P12)</f>
        <v>0</v>
      </c>
      <c r="L12" s="75">
        <f>IF((' פנסיוני א3'!R14+' פנסיוני א3'!Y14+' פנסיוני א3'!S14+' פנסיוני א3'!Z14)=0,0,(' פנסיוני א3'!R14+' פנסיוני א3'!Y14+' פנסיוני א3'!S14+' פנסיוני א3'!Z14)/(' פנסיוני א3'!$Q$17+' פנסיוני א3'!$X$17))</f>
        <v>0</v>
      </c>
      <c r="M12" s="75">
        <f>IF((' פנסיוני א3'!T14+' פנסיוני א3'!AA14)=0,0,(' פנסיוני א3'!T14+' פנסיוני א3'!AA14)/(' פנסיוני א3'!$Q$17+' פנסיוני א3'!$X$17))</f>
        <v>0</v>
      </c>
      <c r="N12" s="75">
        <f>IF((' פנסיוני א3'!U14+' פנסיוני א3'!AB14)=0,0,(' פנסיוני א3'!U14+' פנסיוני א3'!AB14)/(' פנסיוני א3'!$Q$17+' פנסיוני א3'!$X$17))</f>
        <v>0</v>
      </c>
      <c r="O12" s="75">
        <f>IF((' פנסיוני א3'!V14+' פנסיוני א3'!AC14)=0,0,(' פנסיוני א3'!V14+' פנסיוני א3'!AC14)/(' פנסיוני א3'!$Q$17+' פנסיוני א3'!$X$17))</f>
        <v>0</v>
      </c>
      <c r="P12" s="75">
        <f>IF((' פנסיוני א3'!W14+' פנסיוני א3'!AD14)=0,0,(' פנסיוני א3'!W14+' פנסיוני א3'!AD14)/(' פנסיוני א3'!$Q$17+' פנסיוני א3'!$X$17))</f>
        <v>0</v>
      </c>
      <c r="Q12" s="74">
        <f>SUM(R12:V12)</f>
        <v>0</v>
      </c>
      <c r="R12" s="75">
        <f>IF(' פנסיוני א3'!AF14+' פנסיוני א3'!AG14=0,0,(' פנסיוני א3'!AF14+' פנסיוני א3'!AG14)/' פנסיוני א3'!$AE$17)</f>
        <v>0</v>
      </c>
      <c r="S12" s="75">
        <f>IF(' פנסיוני א3'!AH14=0,0,' פנסיוני א3'!AH14/' פנסיוני א3'!$AE$17)</f>
        <v>0</v>
      </c>
      <c r="T12" s="75">
        <f>IF(' פנסיוני א3'!AI14=0,0,' פנסיוני א3'!AI14/' פנסיוני א3'!$AE$17)</f>
        <v>0</v>
      </c>
      <c r="U12" s="75">
        <f>IF(' פנסיוני א3'!AJ14=0,0,' פנסיוני א3'!AJ14/' פנסיוני א3'!$AE$17)</f>
        <v>0</v>
      </c>
      <c r="V12" s="77">
        <f>IF(' פנסיוני א3'!AK14=0,0,' פנסיוני א3'!AK14/' פנסיוני א3'!$AE$17)</f>
        <v>0</v>
      </c>
    </row>
    <row r="13" spans="1:25" x14ac:dyDescent="0.2">
      <c r="A13" s="191">
        <v>5</v>
      </c>
      <c r="B13" s="193" t="s">
        <v>78</v>
      </c>
      <c r="C13" s="259"/>
      <c r="D13" s="259"/>
      <c r="E13" s="74">
        <f>SUM(F13:J13)</f>
        <v>0</v>
      </c>
      <c r="F13" s="75">
        <f>IF((' פנסיוני א3'!D15+' פנסיוני א3'!K15+' פנסיוני א3'!E15+' פנסיוני א3'!L15)=0,0,(' פנסיוני א3'!D15+' פנסיוני א3'!K15+' פנסיוני א3'!E15+' פנסיוני א3'!L15)/(' פנסיוני א3'!$C$17+' פנסיוני א3'!$J$17))</f>
        <v>0</v>
      </c>
      <c r="G13" s="75">
        <f>IF((' פנסיוני א3'!F15+' פנסיוני א3'!M15)=0,0,(' פנסיוני א3'!F15+' פנסיוני א3'!M15)/(' פנסיוני א3'!$C$17+' פנסיוני א3'!$J$17))</f>
        <v>0</v>
      </c>
      <c r="H13" s="75">
        <f>IF((' פנסיוני א3'!G15+' פנסיוני א3'!N15)=0,0,(' פנסיוני א3'!G15+' פנסיוני א3'!N15)/(' פנסיוני א3'!$C$17+' פנסיוני א3'!$J$17))</f>
        <v>0</v>
      </c>
      <c r="I13" s="75">
        <f>IF((' פנסיוני א3'!H15+' פנסיוני א3'!O15)=0,0,(' פנסיוני א3'!H15+' פנסיוני א3'!O15)/(' פנסיוני א3'!$C$17+' פנסיוני א3'!$J$17))</f>
        <v>0</v>
      </c>
      <c r="J13" s="75">
        <f>IF((' פנסיוני א3'!I15+' פנסיוני א3'!P15)=0,0,(' פנסיוני א3'!I15+' פנסיוני א3'!P15)/(' פנסיוני א3'!$C$17+' פנסיוני א3'!$J$17))</f>
        <v>0</v>
      </c>
      <c r="K13" s="74">
        <f>SUM(L13:P13)</f>
        <v>0</v>
      </c>
      <c r="L13" s="75">
        <f>IF((' פנסיוני א3'!R15+' פנסיוני א3'!Y15+' פנסיוני א3'!S15+' פנסיוני א3'!Z15)=0,0,(' פנסיוני א3'!R15+' פנסיוני א3'!Y15+' פנסיוני א3'!S15+' פנסיוני א3'!Z15)/(' פנסיוני א3'!$Q$17+' פנסיוני א3'!$X$17))</f>
        <v>0</v>
      </c>
      <c r="M13" s="75">
        <f>IF((' פנסיוני א3'!T15+' פנסיוני א3'!AA15)=0,0,(' פנסיוני א3'!T15+' פנסיוני א3'!AA15)/(' פנסיוני א3'!$Q$17+' פנסיוני א3'!$X$17))</f>
        <v>0</v>
      </c>
      <c r="N13" s="75">
        <f>IF((' פנסיוני א3'!U15+' פנסיוני א3'!AB15)=0,0,(' פנסיוני א3'!U15+' פנסיוני א3'!AB15)/(' פנסיוני א3'!$Q$17+' פנסיוני א3'!$X$17))</f>
        <v>0</v>
      </c>
      <c r="O13" s="75">
        <f>IF((' פנסיוני א3'!V15+' פנסיוני א3'!AC15)=0,0,(' פנסיוני א3'!V15+' פנסיוני א3'!AC15)/(' פנסיוני א3'!$Q$17+' פנסיוני א3'!$X$17))</f>
        <v>0</v>
      </c>
      <c r="P13" s="75">
        <f>IF((' פנסיוני א3'!W15+' פנסיוני א3'!AD15)=0,0,(' פנסיוני א3'!W15+' פנסיוני א3'!AD15)/(' פנסיוני א3'!$Q$17+' פנסיוני א3'!$X$17))</f>
        <v>0</v>
      </c>
      <c r="Q13" s="74">
        <f>SUM(R13:V13)</f>
        <v>0</v>
      </c>
      <c r="R13" s="75">
        <f>IF(' פנסיוני א3'!AF15+' פנסיוני א3'!AG15=0,0,(' פנסיוני א3'!AF15+' פנסיוני א3'!AG15)/' פנסיוני א3'!$AE$17)</f>
        <v>0</v>
      </c>
      <c r="S13" s="75">
        <f>IF(' פנסיוני א3'!AH15=0,0,' פנסיוני א3'!AH15/' פנסיוני א3'!$AE$17)</f>
        <v>0</v>
      </c>
      <c r="T13" s="75">
        <f>IF(' פנסיוני א3'!AI15=0,0,' פנסיוני א3'!AI15/' פנסיוני א3'!$AE$17)</f>
        <v>0</v>
      </c>
      <c r="U13" s="75">
        <f>IF(' פנסיוני א3'!AJ15=0,0,' פנסיוני א3'!AJ15/' פנסיוני א3'!$AE$17)</f>
        <v>0</v>
      </c>
      <c r="V13" s="77">
        <f>IF(' פנסיוני א3'!AK15=0,0,' פנסיוני א3'!AK15/' פנסיוני א3'!$AE$17)</f>
        <v>0</v>
      </c>
    </row>
    <row r="14" spans="1:25" x14ac:dyDescent="0.2">
      <c r="A14" s="191">
        <v>6</v>
      </c>
      <c r="B14" s="193" t="s">
        <v>79</v>
      </c>
      <c r="C14" s="259"/>
      <c r="D14" s="259"/>
      <c r="E14" s="74">
        <f>SUM(F14:J14)</f>
        <v>0</v>
      </c>
      <c r="F14" s="75">
        <f>IF((' פנסיוני א3'!D16+' פנסיוני א3'!K16+' פנסיוני א3'!E16+' פנסיוני א3'!L16)=0,0,(' פנסיוני א3'!D16+' פנסיוני א3'!K16+' פנסיוני א3'!E16+' פנסיוני א3'!L16)/(' פנסיוני א3'!$C$17+' פנסיוני א3'!$J$17))</f>
        <v>0</v>
      </c>
      <c r="G14" s="75">
        <f>IF((' פנסיוני א3'!F16+' פנסיוני א3'!M16)=0,0,(' פנסיוני א3'!F16+' פנסיוני א3'!M16)/(' פנסיוני א3'!$C$17+' פנסיוני א3'!$J$17))</f>
        <v>0</v>
      </c>
      <c r="H14" s="75">
        <f>IF((' פנסיוני א3'!G16+' פנסיוני א3'!N16)=0,0,(' פנסיוני א3'!G16+' פנסיוני א3'!N16)/(' פנסיוני א3'!$C$17+' פנסיוני א3'!$J$17))</f>
        <v>0</v>
      </c>
      <c r="I14" s="75">
        <f>IF((' פנסיוני א3'!H16+' פנסיוני א3'!O16)=0,0,(' פנסיוני א3'!H16+' פנסיוני א3'!O16)/(' פנסיוני א3'!$C$17+' פנסיוני א3'!$J$17))</f>
        <v>0</v>
      </c>
      <c r="J14" s="75">
        <f>IF((' פנסיוני א3'!I16+' פנסיוני א3'!P16)=0,0,(' פנסיוני א3'!I16+' פנסיוני א3'!P16)/(' פנסיוני א3'!$C$17+' פנסיוני א3'!$J$17))</f>
        <v>0</v>
      </c>
      <c r="K14" s="74">
        <f>SUM(L14:P14)</f>
        <v>0</v>
      </c>
      <c r="L14" s="75">
        <f>IF((' פנסיוני א3'!R16+' פנסיוני א3'!Y16+' פנסיוני א3'!S16+' פנסיוני א3'!Z16)=0,0,(' פנסיוני א3'!R16+' פנסיוני א3'!Y16+' פנסיוני א3'!S16+' פנסיוני א3'!Z16)/(' פנסיוני א3'!$Q$17+' פנסיוני א3'!$X$17))</f>
        <v>0</v>
      </c>
      <c r="M14" s="75">
        <f>IF((' פנסיוני א3'!T16+' פנסיוני א3'!AA16)=0,0,(' פנסיוני א3'!T16+' פנסיוני א3'!AA16)/(' פנסיוני א3'!$Q$17+' פנסיוני א3'!$X$17))</f>
        <v>0</v>
      </c>
      <c r="N14" s="75">
        <f>IF((' פנסיוני א3'!U16+' פנסיוני א3'!AB16)=0,0,(' פנסיוני א3'!U16+' פנסיוני א3'!AB16)/(' פנסיוני א3'!$Q$17+' פנסיוני א3'!$X$17))</f>
        <v>0</v>
      </c>
      <c r="O14" s="75">
        <f>IF((' פנסיוני א3'!V16+' פנסיוני א3'!AC16)=0,0,(' פנסיוני א3'!V16+' פנסיוני א3'!AC16)/(' פנסיוני א3'!$Q$17+' פנסיוני א3'!$X$17))</f>
        <v>0</v>
      </c>
      <c r="P14" s="75">
        <f>IF((' פנסיוני א3'!W16+' פנסיוני א3'!AD16)=0,0,(' פנסיוני א3'!W16+' פנסיוני א3'!AD16)/(' פנסיוני א3'!$Q$17+' פנסיוני א3'!$X$17))</f>
        <v>0</v>
      </c>
      <c r="Q14" s="74">
        <f>SUM(R14:V14)</f>
        <v>0</v>
      </c>
      <c r="R14" s="75">
        <f>IF(' פנסיוני א3'!AF16+' פנסיוני א3'!AG16=0,0,(' פנסיוני א3'!AF16+' פנסיוני א3'!AG16)/' פנסיוני א3'!$AE$17)</f>
        <v>0</v>
      </c>
      <c r="S14" s="75">
        <f>IF(' פנסיוני א3'!AH16=0,0,' פנסיוני א3'!AH16/' פנסיוני א3'!$AE$17)</f>
        <v>0</v>
      </c>
      <c r="T14" s="75">
        <f>IF(' פנסיוני א3'!AI16=0,0,' פנסיוני א3'!AI16/' פנסיוני א3'!$AE$17)</f>
        <v>0</v>
      </c>
      <c r="U14" s="75">
        <f>IF(' פנסיוני א3'!AJ16=0,0,' פנסיוני א3'!AJ16/' פנסיוני א3'!$AE$17)</f>
        <v>0</v>
      </c>
      <c r="V14" s="77">
        <f>IF(' פנסיוני א3'!AK16=0,0,' פנסיוני א3'!AK16/' פנסיוני א3'!$AE$17)</f>
        <v>0</v>
      </c>
    </row>
    <row r="15" spans="1:25" x14ac:dyDescent="0.2">
      <c r="A15" s="191">
        <v>7</v>
      </c>
      <c r="B15" s="426" t="s">
        <v>183</v>
      </c>
      <c r="C15" s="427"/>
      <c r="D15" s="427"/>
      <c r="E15" s="74">
        <f t="shared" ref="E15:V15" si="0">SUM(E11:E14)</f>
        <v>0</v>
      </c>
      <c r="F15" s="88">
        <f t="shared" si="0"/>
        <v>0</v>
      </c>
      <c r="G15" s="88">
        <f t="shared" si="0"/>
        <v>0</v>
      </c>
      <c r="H15" s="88">
        <f t="shared" si="0"/>
        <v>0</v>
      </c>
      <c r="I15" s="88">
        <f t="shared" si="0"/>
        <v>0</v>
      </c>
      <c r="J15" s="79">
        <f t="shared" si="0"/>
        <v>0</v>
      </c>
      <c r="K15" s="74">
        <f t="shared" si="0"/>
        <v>0</v>
      </c>
      <c r="L15" s="88">
        <f t="shared" si="0"/>
        <v>0</v>
      </c>
      <c r="M15" s="88">
        <f t="shared" si="0"/>
        <v>0</v>
      </c>
      <c r="N15" s="88">
        <f t="shared" si="0"/>
        <v>0</v>
      </c>
      <c r="O15" s="88">
        <f t="shared" si="0"/>
        <v>0</v>
      </c>
      <c r="P15" s="79">
        <f t="shared" si="0"/>
        <v>0</v>
      </c>
      <c r="Q15" s="74">
        <f t="shared" si="0"/>
        <v>0</v>
      </c>
      <c r="R15" s="88">
        <f t="shared" si="0"/>
        <v>0</v>
      </c>
      <c r="S15" s="88">
        <f t="shared" si="0"/>
        <v>0</v>
      </c>
      <c r="T15" s="88">
        <f t="shared" si="0"/>
        <v>0</v>
      </c>
      <c r="U15" s="88">
        <f t="shared" si="0"/>
        <v>0</v>
      </c>
      <c r="V15" s="79">
        <f t="shared" si="0"/>
        <v>0</v>
      </c>
    </row>
    <row r="16" spans="1:25" x14ac:dyDescent="0.2">
      <c r="A16" s="194"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91">
        <v>1</v>
      </c>
      <c r="B17" s="434" t="s">
        <v>76</v>
      </c>
      <c r="C17" s="435"/>
      <c r="D17" s="436"/>
      <c r="E17" s="74">
        <f>SUM(F17:J17)</f>
        <v>0</v>
      </c>
      <c r="F17" s="75">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5">
        <f>IF((' פנסיוני א3'!F20+' פנסיוני א3'!M20)=0,0,(' פנסיוני א3'!F20+' פנסיוני א3'!M20)/(' פנסיוני א3'!$C$22+' פנסיוני א3'!$J$22))</f>
        <v>0</v>
      </c>
      <c r="H17" s="75">
        <f>IF((' פנסיוני א3'!G20+' פנסיוני א3'!N20)=0,0,(' פנסיוני א3'!G20+' פנסיוני א3'!N20)/(' פנסיוני א3'!$C$22+' פנסיוני א3'!$J$22))</f>
        <v>0</v>
      </c>
      <c r="I17" s="75">
        <f>IF((' פנסיוני א3'!H20+' פנסיוני א3'!O20)=0,0,(' פנסיוני א3'!H20+' פנסיוני א3'!O20)/(' פנסיוני א3'!$C$22+' פנסיוני א3'!$J$22))</f>
        <v>0</v>
      </c>
      <c r="J17" s="75">
        <f>IF((' פנסיוני א3'!I20+' פנסיוני א3'!P20)=0,0,(' פנסיוני א3'!I20+' פנסיוני א3'!P20)/(' פנסיוני א3'!$C$22+' פנסיוני א3'!$J$22))</f>
        <v>0</v>
      </c>
      <c r="K17" s="74">
        <f>SUM(L17:P17)</f>
        <v>0</v>
      </c>
      <c r="L17" s="75">
        <f>IF((' פנסיוני א3'!R20+' פנסיוני א3'!Y20+' פנסיוני א3'!S20+' פנסיוני א3'!Z20)=0,0,(' פנסיוני א3'!R20+' פנסיוני א3'!Y20+' פנסיוני א3'!S20+' פנסיוני א3'!Z20)/(' פנסיוני א3'!$Q$22+' פנסיוני א3'!$X$22))</f>
        <v>0</v>
      </c>
      <c r="M17" s="75">
        <f>IF((' פנסיוני א3'!T20+' פנסיוני א3'!AA20)=0,0,(' פנסיוני א3'!T20+' פנסיוני א3'!AA20)/(' פנסיוני א3'!$Q$22+' פנסיוני א3'!$X$22))</f>
        <v>0</v>
      </c>
      <c r="N17" s="75">
        <f>IF((' פנסיוני א3'!U20+' פנסיוני א3'!AB20)=0,0,(' פנסיוני א3'!U20+' פנסיוני א3'!AB20)/(' פנסיוני א3'!$Q$22+' פנסיוני א3'!$X$22))</f>
        <v>0</v>
      </c>
      <c r="O17" s="75">
        <f>IF((' פנסיוני א3'!V20+' פנסיוני א3'!AC20)=0,0,(' פנסיוני א3'!V20+' פנסיוני א3'!AC20)/(' פנסיוני א3'!$Q$22+' פנסיוני א3'!$X$22))</f>
        <v>0</v>
      </c>
      <c r="P17" s="75">
        <f>IF((' פנסיוני א3'!W20+' פנסיוני א3'!AD20)=0,0,(' פנסיוני א3'!W20+' פנסיוני א3'!AD20)/(' פנסיוני א3'!$Q$22+' פנסיוני א3'!$X$22))</f>
        <v>0</v>
      </c>
      <c r="Q17" s="74">
        <f>SUM(R17:V17)</f>
        <v>0</v>
      </c>
      <c r="R17" s="75">
        <f>IF(' פנסיוני א3'!AF20+' פנסיוני א3'!AG20=0,0,(' פנסיוני א3'!AF20+' פנסיוני א3'!AG20)/' פנסיוני א3'!$AE$22)</f>
        <v>0</v>
      </c>
      <c r="S17" s="75">
        <f>IF(' פנסיוני א3'!AH20=0,0,' פנסיוני א3'!AH20/' פנסיוני א3'!$AE$22)</f>
        <v>0</v>
      </c>
      <c r="T17" s="75">
        <f>IF(' פנסיוני א3'!AI20=0,0,' פנסיוני א3'!AI20/' פנסיוני א3'!$AE$22)</f>
        <v>0</v>
      </c>
      <c r="U17" s="75">
        <f>IF(' פנסיוני א3'!AJ20=0,0,' פנסיוני א3'!AJ20/' פנסיוני א3'!$AE$22)</f>
        <v>0</v>
      </c>
      <c r="V17" s="77">
        <f>IF(' פנסיוני א3'!AK20=0,0,' פנסיוני א3'!AK20/' פנסיוני א3'!$AE$22)</f>
        <v>0</v>
      </c>
    </row>
    <row r="18" spans="1:22" x14ac:dyDescent="0.2">
      <c r="A18" s="191">
        <v>2</v>
      </c>
      <c r="B18" s="434" t="s">
        <v>77</v>
      </c>
      <c r="C18" s="435"/>
      <c r="D18" s="436"/>
      <c r="E18" s="74">
        <f>SUM(F18:J18)</f>
        <v>0</v>
      </c>
      <c r="F18" s="75">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5">
        <f>IF((' פנסיוני א3'!F21+' פנסיוני א3'!M21)=0,0,(' פנסיוני א3'!F21+' פנסיוני א3'!M21)/(' פנסיוני א3'!$C$22+' פנסיוני א3'!$J$22))</f>
        <v>0</v>
      </c>
      <c r="H18" s="75">
        <f>IF((' פנסיוני א3'!G21+' פנסיוני א3'!N21)=0,0,(' פנסיוני א3'!G21+' פנסיוני א3'!N21)/(' פנסיוני א3'!$C$22+' פנסיוני א3'!$J$22))</f>
        <v>0</v>
      </c>
      <c r="I18" s="75">
        <f>IF((' פנסיוני א3'!H21+' פנסיוני א3'!O21)=0,0,(' פנסיוני א3'!H21+' פנסיוני א3'!O21)/(' פנסיוני א3'!$C$22+' פנסיוני א3'!$J$22))</f>
        <v>0</v>
      </c>
      <c r="J18" s="75">
        <f>IF((' פנסיוני א3'!I21+' פנסיוני א3'!P21)=0,0,(' פנסיוני א3'!I21+' פנסיוני א3'!P21)/(' פנסיוני א3'!$C$22+' פנסיוני א3'!$J$22))</f>
        <v>0</v>
      </c>
      <c r="K18" s="74">
        <f>SUM(L18:P18)</f>
        <v>0</v>
      </c>
      <c r="L18" s="75">
        <f>IF((' פנסיוני א3'!R21+' פנסיוני א3'!Y21+' פנסיוני א3'!S21+' פנסיוני א3'!Z21)=0,0,(' פנסיוני א3'!R21+' פנסיוני א3'!Y21+' פנסיוני א3'!S21+' פנסיוני א3'!Z21)/(' פנסיוני א3'!$Q$22+' פנסיוני א3'!$X$22))</f>
        <v>0</v>
      </c>
      <c r="M18" s="75">
        <f>IF((' פנסיוני א3'!T21+' פנסיוני א3'!AA21)=0,0,(' פנסיוני א3'!T21+' פנסיוני א3'!AA21)/(' פנסיוני א3'!$Q$22+' פנסיוני א3'!$X$22))</f>
        <v>0</v>
      </c>
      <c r="N18" s="75">
        <f>IF((' פנסיוני א3'!U21+' פנסיוני א3'!AB21)=0,0,(' פנסיוני א3'!U21+' פנסיוני א3'!AB21)/(' פנסיוני א3'!$Q$22+' פנסיוני א3'!$X$22))</f>
        <v>0</v>
      </c>
      <c r="O18" s="75">
        <f>IF((' פנסיוני א3'!V21+' פנסיוני א3'!AC21)=0,0,(' פנסיוני א3'!V21+' פנסיוני א3'!AC21)/(' פנסיוני א3'!$Q$22+' פנסיוני א3'!$X$22))</f>
        <v>0</v>
      </c>
      <c r="P18" s="75">
        <f>IF((' פנסיוני א3'!W21+' פנסיוני א3'!AD21)=0,0,(' פנסיוני א3'!W21+' פנסיוני א3'!AD21)/(' פנסיוני א3'!$Q$22+' פנסיוני א3'!$X$22))</f>
        <v>0</v>
      </c>
      <c r="Q18" s="74">
        <f>SUM(R18:V18)</f>
        <v>0</v>
      </c>
      <c r="R18" s="75">
        <f>IF(' פנסיוני א3'!AF21+' פנסיוני א3'!AG21=0,0,(' פנסיוני א3'!AF21+' פנסיוני א3'!AG21)/' פנסיוני א3'!$AE$22)</f>
        <v>0</v>
      </c>
      <c r="S18" s="75">
        <f>IF(' פנסיוני א3'!AH21=0,0,' פנסיוני א3'!AH21/' פנסיוני א3'!$AE$22)</f>
        <v>0</v>
      </c>
      <c r="T18" s="75">
        <f>IF(' פנסיוני א3'!AI21=0,0,' פנסיוני א3'!AI21/' פנסיוני א3'!$AE$22)</f>
        <v>0</v>
      </c>
      <c r="U18" s="75">
        <f>IF(' פנסיוני א3'!AJ21=0,0,' פנסיוני א3'!AJ21/' פנסיוני א3'!$AE$22)</f>
        <v>0</v>
      </c>
      <c r="V18" s="77">
        <f>IF(' פנסיוני א3'!AK21=0,0,' פנסיוני א3'!AK21/' פנסיוני א3'!$AE$22)</f>
        <v>0</v>
      </c>
    </row>
    <row r="19" spans="1:22" x14ac:dyDescent="0.2">
      <c r="A19" s="191">
        <v>3</v>
      </c>
      <c r="B19" s="426" t="s">
        <v>82</v>
      </c>
      <c r="C19" s="427"/>
      <c r="D19" s="427"/>
      <c r="E19" s="74">
        <f>SUM(E17:E18)</f>
        <v>0</v>
      </c>
      <c r="F19" s="88">
        <f t="shared" ref="F19:V19" si="1">SUM(F17:F18)</f>
        <v>0</v>
      </c>
      <c r="G19" s="88">
        <f t="shared" si="1"/>
        <v>0</v>
      </c>
      <c r="H19" s="88">
        <f t="shared" si="1"/>
        <v>0</v>
      </c>
      <c r="I19" s="88">
        <f t="shared" si="1"/>
        <v>0</v>
      </c>
      <c r="J19" s="79">
        <f t="shared" si="1"/>
        <v>0</v>
      </c>
      <c r="K19" s="74">
        <f t="shared" si="1"/>
        <v>0</v>
      </c>
      <c r="L19" s="88">
        <f t="shared" si="1"/>
        <v>0</v>
      </c>
      <c r="M19" s="88">
        <f t="shared" si="1"/>
        <v>0</v>
      </c>
      <c r="N19" s="88">
        <f t="shared" si="1"/>
        <v>0</v>
      </c>
      <c r="O19" s="88">
        <f t="shared" si="1"/>
        <v>0</v>
      </c>
      <c r="P19" s="79">
        <f t="shared" si="1"/>
        <v>0</v>
      </c>
      <c r="Q19" s="74">
        <f>SUM(Q17:Q18)</f>
        <v>0</v>
      </c>
      <c r="R19" s="88">
        <f t="shared" si="1"/>
        <v>0</v>
      </c>
      <c r="S19" s="88">
        <f t="shared" si="1"/>
        <v>0</v>
      </c>
      <c r="T19" s="88">
        <f t="shared" si="1"/>
        <v>0</v>
      </c>
      <c r="U19" s="88">
        <f t="shared" si="1"/>
        <v>0</v>
      </c>
      <c r="V19" s="79">
        <f t="shared" si="1"/>
        <v>0</v>
      </c>
    </row>
    <row r="20" spans="1:22" x14ac:dyDescent="0.2">
      <c r="A20" s="194" t="s">
        <v>83</v>
      </c>
      <c r="B20" s="439" t="s">
        <v>444</v>
      </c>
      <c r="C20" s="440"/>
      <c r="D20" s="441"/>
      <c r="E20" s="82"/>
      <c r="F20" s="83"/>
      <c r="G20" s="84"/>
      <c r="H20" s="84"/>
      <c r="I20" s="84"/>
      <c r="J20" s="85"/>
      <c r="K20" s="82"/>
      <c r="L20" s="83"/>
      <c r="M20" s="84"/>
      <c r="N20" s="84"/>
      <c r="O20" s="84"/>
      <c r="P20" s="85"/>
      <c r="Q20" s="82"/>
      <c r="R20" s="83"/>
      <c r="S20" s="84"/>
      <c r="T20" s="84"/>
      <c r="U20" s="84"/>
      <c r="V20" s="85"/>
    </row>
    <row r="21" spans="1:22" x14ac:dyDescent="0.2">
      <c r="A21" s="191">
        <v>1</v>
      </c>
      <c r="B21" s="434" t="s">
        <v>76</v>
      </c>
      <c r="C21" s="435"/>
      <c r="D21" s="436"/>
      <c r="E21" s="89">
        <f>SUM(F21:J21)</f>
        <v>0</v>
      </c>
      <c r="F21" s="75">
        <f>IF((' פנסיוני א3'!D24+' פנסיוני א3'!K24+' פנסיוני א3'!E24+' פנסיוני א3'!L24)=0,0,(' פנסיוני א3'!D24+' פנסיוני א3'!K24+' פנסיוני א3'!E24+' פנסיוני א3'!L24)/(' פנסיוני א3'!$C$28+' פנסיוני א3'!$J$28))</f>
        <v>0</v>
      </c>
      <c r="G21" s="75">
        <f>IF((' פנסיוני א3'!F24+' פנסיוני א3'!M24)=0,0,(' פנסיוני א3'!F24+' פנסיוני א3'!M24)/(' פנסיוני א3'!$C$28+' פנסיוני א3'!$J$28))</f>
        <v>0</v>
      </c>
      <c r="H21" s="75">
        <f>IF((' פנסיוני א3'!G24+' פנסיוני א3'!N24)=0,0,(' פנסיוני א3'!G24+' פנסיוני א3'!N24)/(' פנסיוני א3'!$C$28+' פנסיוני א3'!$J$28))</f>
        <v>0</v>
      </c>
      <c r="I21" s="75">
        <f>IF((' פנסיוני א3'!H24+' פנסיוני א3'!O24)=0,0,(' פנסיוני א3'!H24+' פנסיוני א3'!O24)/(' פנסיוני א3'!$C$28+' פנסיוני א3'!$J$28))</f>
        <v>0</v>
      </c>
      <c r="J21" s="75">
        <f>IF((' פנסיוני א3'!I24+' פנסיוני א3'!P24)=0,0,(' פנסיוני א3'!I24+' פנסיוני א3'!P24)/(' פנסיוני א3'!$C$28+' פנסיוני א3'!$J$28))</f>
        <v>0</v>
      </c>
      <c r="K21" s="89">
        <f>SUM(L21:P21)</f>
        <v>0</v>
      </c>
      <c r="L21" s="75">
        <f>IF((' פנסיוני א3'!R24+' פנסיוני א3'!Y24+' פנסיוני א3'!S24+' פנסיוני א3'!Z24)=0,0,(' פנסיוני א3'!R24+' פנסיוני א3'!Y24+' פנסיוני א3'!S24+' פנסיוני א3'!Z24)/(' פנסיוני א3'!$Q$28+' פנסיוני א3'!$X$28))</f>
        <v>0</v>
      </c>
      <c r="M21" s="75">
        <f>IF((' פנסיוני א3'!T24+' פנסיוני א3'!AA24)=0,0,(' פנסיוני א3'!T24+' פנסיוני א3'!AA24)/(' פנסיוני א3'!$Q$28+' פנסיוני א3'!$X$28))</f>
        <v>0</v>
      </c>
      <c r="N21" s="75">
        <f>IF((' פנסיוני א3'!U24+' פנסיוני א3'!AB24)=0,0,(' פנסיוני א3'!U24+' פנסיוני א3'!AB24)/(' פנסיוני א3'!$Q$28+' פנסיוני א3'!$X$28))</f>
        <v>0</v>
      </c>
      <c r="O21" s="75">
        <f>IF((' פנסיוני א3'!V24+' פנסיוני א3'!AC24)=0,0,(' פנסיוני א3'!V24+' פנסיוני א3'!AC24)/(' פנסיוני א3'!$Q$28+' פנסיוני א3'!$X$28))</f>
        <v>0</v>
      </c>
      <c r="P21" s="75">
        <f>IF((' פנסיוני א3'!W24+' פנסיוני א3'!AD24)=0,0,(' פנסיוני א3'!W24+' פנסיוני א3'!AD24)/(' פנסיוני א3'!$Q$28+' פנסיוני א3'!$X$28))</f>
        <v>0</v>
      </c>
      <c r="Q21" s="89">
        <f>SUM(R21:V21)</f>
        <v>0</v>
      </c>
      <c r="R21" s="75">
        <f>IF(' פנסיוני א3'!AF24+' פנסיוני א3'!AG24=0,0,(' פנסיוני א3'!AF24+' פנסיוני א3'!AG24)/' פנסיוני א3'!$AE$28)</f>
        <v>0</v>
      </c>
      <c r="S21" s="75">
        <f>IF(' פנסיוני א3'!AH24=0,0,' פנסיוני א3'!AH24/' פנסיוני א3'!$AE$28)</f>
        <v>0</v>
      </c>
      <c r="T21" s="75">
        <f>IF(' פנסיוני א3'!AI24=0,0,' פנסיוני א3'!AI24/' פנסיוני א3'!$AE$28)</f>
        <v>0</v>
      </c>
      <c r="U21" s="75">
        <f>IF(' פנסיוני א3'!AJ24=0,0,' פנסיוני א3'!AJ24/' פנסיוני א3'!$AE$28)</f>
        <v>0</v>
      </c>
      <c r="V21" s="77">
        <f>IF(' פנסיוני א3'!AK24=0,0,' פנסיוני א3'!AK24/' פנסיוני א3'!$AE$28)</f>
        <v>0</v>
      </c>
    </row>
    <row r="22" spans="1:22" x14ac:dyDescent="0.2">
      <c r="A22" s="191">
        <v>2</v>
      </c>
      <c r="B22" s="434" t="s">
        <v>77</v>
      </c>
      <c r="C22" s="435"/>
      <c r="D22" s="436"/>
      <c r="E22" s="89">
        <f>SUM(F22:J22)</f>
        <v>0</v>
      </c>
      <c r="F22" s="75">
        <f>IF((' פנסיוני א3'!D25+' פנסיוני א3'!K25+' פנסיוני א3'!E25+' פנסיוני א3'!L25)=0,0,(' פנסיוני א3'!D25+' פנסיוני א3'!K25+' פנסיוני א3'!E25+' פנסיוני א3'!L25)/(' פנסיוני א3'!$C$28+' פנסיוני א3'!$J$28))</f>
        <v>0</v>
      </c>
      <c r="G22" s="75">
        <f>IF((' פנסיוני א3'!F25+' פנסיוני א3'!M25)=0,0,(' פנסיוני א3'!F25+' פנסיוני א3'!M25)/(' פנסיוני א3'!$C$28+' פנסיוני א3'!$J$28))</f>
        <v>0</v>
      </c>
      <c r="H22" s="75">
        <f>IF((' פנסיוני א3'!G25+' פנסיוני א3'!N25)=0,0,(' פנסיוני א3'!G25+' פנסיוני א3'!N25)/(' פנסיוני א3'!$C$28+' פנסיוני א3'!$J$28))</f>
        <v>0</v>
      </c>
      <c r="I22" s="75">
        <f>IF((' פנסיוני א3'!H25+' פנסיוני א3'!O25)=0,0,(' פנסיוני א3'!H25+' פנסיוני א3'!O25)/(' פנסיוני א3'!$C$28+' פנסיוני א3'!$J$28))</f>
        <v>0</v>
      </c>
      <c r="J22" s="75">
        <f>IF((' פנסיוני א3'!I25+' פנסיוני א3'!P25)=0,0,(' פנסיוני א3'!I25+' פנסיוני א3'!P25)/(' פנסיוני א3'!$C$28+' פנסיוני א3'!$J$28))</f>
        <v>0</v>
      </c>
      <c r="K22" s="89">
        <f>SUM(L22:P22)</f>
        <v>0</v>
      </c>
      <c r="L22" s="75">
        <f>IF((' פנסיוני א3'!R25+' פנסיוני א3'!Y25+' פנסיוני א3'!S25+' פנסיוני א3'!Z25)=0,0,(' פנסיוני א3'!R25+' פנסיוני א3'!Y25+' פנסיוני א3'!S25+' פנסיוני א3'!Z25)/(' פנסיוני א3'!$Q$28+' פנסיוני א3'!$X$28))</f>
        <v>0</v>
      </c>
      <c r="M22" s="75">
        <f>IF((' פנסיוני א3'!T25+' פנסיוני א3'!AA25)=0,0,(' פנסיוני א3'!T25+' פנסיוני א3'!AA25)/(' פנסיוני א3'!$Q$28+' פנסיוני א3'!$X$28))</f>
        <v>0</v>
      </c>
      <c r="N22" s="75">
        <f>IF((' פנסיוני א3'!U25+' פנסיוני א3'!AB25)=0,0,(' פנסיוני א3'!U25+' פנסיוני א3'!AB25)/(' פנסיוני א3'!$Q$28+' פנסיוני א3'!$X$28))</f>
        <v>0</v>
      </c>
      <c r="O22" s="75">
        <f>IF((' פנסיוני א3'!V25+' פנסיוני א3'!AC25)=0,0,(' פנסיוני א3'!V25+' פנסיוני א3'!AC25)/(' פנסיוני א3'!$Q$28+' פנסיוני א3'!$X$28))</f>
        <v>0</v>
      </c>
      <c r="P22" s="75">
        <f>IF((' פנסיוני א3'!W25+' פנסיוני א3'!AD25)=0,0,(' פנסיוני א3'!W25+' פנסיוני א3'!AD25)/(' פנסיוני א3'!$Q$28+' פנסיוני א3'!$X$28))</f>
        <v>0</v>
      </c>
      <c r="Q22" s="89">
        <f>SUM(R22:V22)</f>
        <v>0</v>
      </c>
      <c r="R22" s="75">
        <f>IF(' פנסיוני א3'!AF25+' פנסיוני א3'!AG25=0,0,(' פנסיוני א3'!AF25+' פנסיוני א3'!AG25)/' פנסיוני א3'!$AE$28)</f>
        <v>0</v>
      </c>
      <c r="S22" s="75">
        <f>IF(' פנסיוני א3'!AH25=0,0,' פנסיוני א3'!AH25/' פנסיוני א3'!$AE$28)</f>
        <v>0</v>
      </c>
      <c r="T22" s="75">
        <f>IF(' פנסיוני א3'!AI25=0,0,' פנסיוני א3'!AI25/' פנסיוני א3'!$AE$28)</f>
        <v>0</v>
      </c>
      <c r="U22" s="75">
        <f>IF(' פנסיוני א3'!AJ25=0,0,' פנסיוני א3'!AJ25/' פנסיוני א3'!$AE$28)</f>
        <v>0</v>
      </c>
      <c r="V22" s="77">
        <f>IF(' פנסיוני א3'!AK25=0,0,' פנסיוני א3'!AK25/' פנסיוני א3'!$AE$28)</f>
        <v>0</v>
      </c>
    </row>
    <row r="23" spans="1:22" x14ac:dyDescent="0.2">
      <c r="A23" s="191">
        <v>3</v>
      </c>
      <c r="B23" s="434" t="s">
        <v>84</v>
      </c>
      <c r="C23" s="435"/>
      <c r="D23" s="436"/>
      <c r="E23" s="89">
        <f>SUM(F23:J23)</f>
        <v>0</v>
      </c>
      <c r="F23" s="75">
        <f>IF((' פנסיוני א3'!D26+' פנסיוני א3'!K26+' פנסיוני א3'!E26+' פנסיוני א3'!L26)=0,0,(' פנסיוני א3'!D26+' פנסיוני א3'!K26+' פנסיוני א3'!E26+' פנסיוני א3'!L26)/(' פנסיוני א3'!$C$28+' פנסיוני א3'!$J$28))</f>
        <v>0</v>
      </c>
      <c r="G23" s="75">
        <f>IF((' פנסיוני א3'!F26+' פנסיוני א3'!M26)=0,0,(' פנסיוני א3'!F26+' פנסיוני א3'!M26)/(' פנסיוני א3'!$C$28+' פנסיוני א3'!$J$28))</f>
        <v>0</v>
      </c>
      <c r="H23" s="75">
        <f>IF((' פנסיוני א3'!G26+' פנסיוני א3'!N26)=0,0,(' פנסיוני א3'!G26+' פנסיוני א3'!N26)/(' פנסיוני א3'!$C$28+' פנסיוני א3'!$J$28))</f>
        <v>0</v>
      </c>
      <c r="I23" s="75">
        <f>IF((' פנסיוני א3'!H26+' פנסיוני א3'!O26)=0,0,(' פנסיוני א3'!H26+' פנסיוני א3'!O26)/(' פנסיוני א3'!$C$28+' פנסיוני א3'!$J$28))</f>
        <v>0</v>
      </c>
      <c r="J23" s="75">
        <f>IF((' פנסיוני א3'!I26+' פנסיוני א3'!P26)=0,0,(' פנסיוני א3'!I26+' פנסיוני א3'!P26)/(' פנסיוני א3'!$C$28+' פנסיוני א3'!$J$28))</f>
        <v>0</v>
      </c>
      <c r="K23" s="89">
        <f>SUM(L23:P23)</f>
        <v>0</v>
      </c>
      <c r="L23" s="75">
        <f>IF((' פנסיוני א3'!R26+' פנסיוני א3'!Y26+' פנסיוני א3'!S26+' פנסיוני א3'!Z26)=0,0,(' פנסיוני א3'!R26+' פנסיוני א3'!Y26+' פנסיוני א3'!S26+' פנסיוני א3'!Z26)/(' פנסיוני א3'!$Q$28+' פנסיוני א3'!$X$28))</f>
        <v>0</v>
      </c>
      <c r="M23" s="75">
        <f>IF((' פנסיוני א3'!T26+' פנסיוני א3'!AA26)=0,0,(' פנסיוני א3'!T26+' פנסיוני א3'!AA26)/(' פנסיוני א3'!$Q$28+' פנסיוני א3'!$X$28))</f>
        <v>0</v>
      </c>
      <c r="N23" s="75">
        <f>IF((' פנסיוני א3'!U26+' פנסיוני א3'!AB26)=0,0,(' פנסיוני א3'!U26+' פנסיוני א3'!AB26)/(' פנסיוני א3'!$Q$28+' פנסיוני א3'!$X$28))</f>
        <v>0</v>
      </c>
      <c r="O23" s="75">
        <f>IF((' פנסיוני א3'!V26+' פנסיוני א3'!AC26)=0,0,(' פנסיוני א3'!V26+' פנסיוני א3'!AC26)/(' פנסיוני א3'!$Q$28+' פנסיוני א3'!$X$28))</f>
        <v>0</v>
      </c>
      <c r="P23" s="75">
        <f>IF((' פנסיוני א3'!W26+' פנסיוני א3'!AD26)=0,0,(' פנסיוני א3'!W26+' פנסיוני א3'!AD26)/(' פנסיוני א3'!$Q$28+' פנסיוני א3'!$X$28))</f>
        <v>0</v>
      </c>
      <c r="Q23" s="89">
        <f>SUM(R23:V23)</f>
        <v>0</v>
      </c>
      <c r="R23" s="75">
        <f>IF(' פנסיוני א3'!AF26+' פנסיוני א3'!AG26=0,0,(' פנסיוני א3'!AF26+' פנסיוני א3'!AG26)/' פנסיוני א3'!$AE$28)</f>
        <v>0</v>
      </c>
      <c r="S23" s="75">
        <f>IF(' פנסיוני א3'!AH26=0,0,' פנסיוני א3'!AH26/' פנסיוני א3'!$AE$28)</f>
        <v>0</v>
      </c>
      <c r="T23" s="75">
        <f>IF(' פנסיוני א3'!AI26=0,0,' פנסיוני א3'!AI26/' פנסיוני א3'!$AE$28)</f>
        <v>0</v>
      </c>
      <c r="U23" s="75">
        <f>IF(' פנסיוני א3'!AJ26=0,0,' פנסיוני א3'!AJ26/' פנסיוני א3'!$AE$28)</f>
        <v>0</v>
      </c>
      <c r="V23" s="77">
        <f>IF(' פנסיוני א3'!AK26=0,0,' פנסיוני א3'!AK26/' פנסיוני א3'!$AE$28)</f>
        <v>0</v>
      </c>
    </row>
    <row r="24" spans="1:22" x14ac:dyDescent="0.2">
      <c r="A24" s="191">
        <v>4</v>
      </c>
      <c r="B24" s="426" t="s">
        <v>85</v>
      </c>
      <c r="C24" s="427"/>
      <c r="D24" s="428"/>
      <c r="E24" s="94">
        <f>SUM(F24:J24)</f>
        <v>0</v>
      </c>
      <c r="F24" s="75">
        <f>IF((' פנסיוני א3'!D27+' פנסיוני א3'!K27+' פנסיוני א3'!E27+' פנסיוני א3'!L27)=0,0,(' פנסיוני א3'!D27+' פנסיוני א3'!K27+' פנסיוני א3'!E27+' פנסיוני א3'!L27)/(' פנסיוני א3'!$C$28+' פנסיוני א3'!$J$28))</f>
        <v>0</v>
      </c>
      <c r="G24" s="75">
        <f>IF((' פנסיוני א3'!F27+' פנסיוני א3'!M27)=0,0,(' פנסיוני א3'!F27+' פנסיוני א3'!M27)/(' פנסיוני א3'!$C$28+' פנסיוני א3'!$J$28))</f>
        <v>0</v>
      </c>
      <c r="H24" s="75">
        <f>IF((' פנסיוני א3'!G27+' פנסיוני א3'!N27)=0,0,(' פנסיוני א3'!G27+' פנסיוני א3'!N27)/(' פנסיוני א3'!$C$28+' פנסיוני א3'!$J$28))</f>
        <v>0</v>
      </c>
      <c r="I24" s="75">
        <f>IF((' פנסיוני א3'!H27+' פנסיוני א3'!O27)=0,0,(' פנסיוני א3'!H27+' פנסיוני א3'!O27)/(' פנסיוני א3'!$C$28+' פנסיוני א3'!$J$28))</f>
        <v>0</v>
      </c>
      <c r="J24" s="75">
        <f>IF((' פנסיוני א3'!I27+' פנסיוני א3'!P27)=0,0,(' פנסיוני א3'!I27+' פנסיוני א3'!P27)/(' פנסיוני א3'!$C$28+' פנסיוני א3'!$J$28))</f>
        <v>0</v>
      </c>
      <c r="K24" s="94">
        <f>SUM(L24:P24)</f>
        <v>0</v>
      </c>
      <c r="L24" s="75">
        <f>IF((' פנסיוני א3'!R27+' פנסיוני א3'!Y27+' פנסיוני א3'!S27+' פנסיוני א3'!Z27)=0,0,(' פנסיוני א3'!R27+' פנסיוני א3'!Y27+' פנסיוני א3'!S27+' פנסיוני א3'!Z27)/(' פנסיוני א3'!$Q$28+' פנסיוני א3'!$X$28))</f>
        <v>0</v>
      </c>
      <c r="M24" s="75">
        <f>IF((' פנסיוני א3'!T27+' פנסיוני א3'!AA27)=0,0,(' פנסיוני א3'!T27+' פנסיוני א3'!AA27)/(' פנסיוני א3'!$Q$28+' פנסיוני א3'!$X$28))</f>
        <v>0</v>
      </c>
      <c r="N24" s="75">
        <f>IF((' פנסיוני א3'!U27+' פנסיוני א3'!AB27)=0,0,(' פנסיוני א3'!U27+' פנסיוני א3'!AB27)/(' פנסיוני א3'!$Q$28+' פנסיוני א3'!$X$28))</f>
        <v>0</v>
      </c>
      <c r="O24" s="75">
        <f>IF((' פנסיוני א3'!V27+' פנסיוני א3'!AC27)=0,0,(' פנסיוני א3'!V27+' פנסיוני א3'!AC27)/(' פנסיוני א3'!$Q$28+' פנסיוני א3'!$X$28))</f>
        <v>0</v>
      </c>
      <c r="P24" s="75">
        <f>IF((' פנסיוני א3'!W27+' פנסיוני א3'!AD27)=0,0,(' פנסיוני א3'!W27+' פנסיוני א3'!AD27)/(' פנסיוני א3'!$Q$28+' פנסיוני א3'!$X$28))</f>
        <v>0</v>
      </c>
      <c r="Q24" s="94">
        <f>SUM(R24:V24)</f>
        <v>0</v>
      </c>
      <c r="R24" s="75">
        <f>IF(' פנסיוני א3'!AF27+' פנסיוני א3'!AG27=0,0,(' פנסיוני א3'!AF27+' פנסיוני א3'!AG27)/' פנסיוני א3'!$AE$28)</f>
        <v>0</v>
      </c>
      <c r="S24" s="75">
        <f>IF(' פנסיוני א3'!AH27=0,0,' פנסיוני א3'!AH27/' פנסיוני א3'!$AE$28)</f>
        <v>0</v>
      </c>
      <c r="T24" s="75">
        <f>IF(' פנסיוני א3'!AI27=0,0,' פנסיוני א3'!AI27/' פנסיוני א3'!$AE$28)</f>
        <v>0</v>
      </c>
      <c r="U24" s="75">
        <f>IF(' פנסיוני א3'!AJ27=0,0,' פנסיוני א3'!AJ27/' פנסיוני א3'!$AE$28)</f>
        <v>0</v>
      </c>
      <c r="V24" s="77">
        <f>IF(' פנסיוני א3'!AK27=0,0,' פנסיוני א3'!AK27/' פנסיוני א3'!$AE$28)</f>
        <v>0</v>
      </c>
    </row>
    <row r="25" spans="1:22" ht="13.5" thickBot="1" x14ac:dyDescent="0.25">
      <c r="A25" s="196">
        <v>5</v>
      </c>
      <c r="B25" s="429" t="s">
        <v>86</v>
      </c>
      <c r="C25" s="430"/>
      <c r="D25" s="431"/>
      <c r="E25" s="96">
        <f>SUM(E21:E24)</f>
        <v>0</v>
      </c>
      <c r="F25" s="99">
        <f t="shared" ref="F25:V25" si="2">SUM(F21:F24)</f>
        <v>0</v>
      </c>
      <c r="G25" s="99">
        <f t="shared" si="2"/>
        <v>0</v>
      </c>
      <c r="H25" s="99">
        <f t="shared" si="2"/>
        <v>0</v>
      </c>
      <c r="I25" s="99">
        <f t="shared" si="2"/>
        <v>0</v>
      </c>
      <c r="J25" s="98">
        <f t="shared" si="2"/>
        <v>0</v>
      </c>
      <c r="K25" s="96">
        <f t="shared" si="2"/>
        <v>0</v>
      </c>
      <c r="L25" s="99">
        <f t="shared" si="2"/>
        <v>0</v>
      </c>
      <c r="M25" s="99">
        <f t="shared" si="2"/>
        <v>0</v>
      </c>
      <c r="N25" s="99">
        <f t="shared" si="2"/>
        <v>0</v>
      </c>
      <c r="O25" s="99">
        <f t="shared" si="2"/>
        <v>0</v>
      </c>
      <c r="P25" s="98">
        <f t="shared" si="2"/>
        <v>0</v>
      </c>
      <c r="Q25" s="96">
        <f>SUM(Q21:Q24)</f>
        <v>0</v>
      </c>
      <c r="R25" s="99">
        <f t="shared" si="2"/>
        <v>0</v>
      </c>
      <c r="S25" s="99">
        <f t="shared" si="2"/>
        <v>0</v>
      </c>
      <c r="T25" s="99">
        <f t="shared" si="2"/>
        <v>0</v>
      </c>
      <c r="U25" s="99">
        <f t="shared" si="2"/>
        <v>0</v>
      </c>
      <c r="V25" s="98">
        <f t="shared" si="2"/>
        <v>0</v>
      </c>
    </row>
    <row r="26" spans="1:22" x14ac:dyDescent="0.2">
      <c r="A26" s="247"/>
      <c r="B26" s="403"/>
      <c r="C26" s="403"/>
      <c r="D26" s="403"/>
    </row>
    <row r="27" spans="1:22" x14ac:dyDescent="0.2">
      <c r="A27" s="248"/>
      <c r="B27" s="334" t="s">
        <v>525</v>
      </c>
      <c r="C27" s="334"/>
      <c r="D27" s="334"/>
    </row>
    <row r="28" spans="1:22" x14ac:dyDescent="0.2">
      <c r="A28" s="247"/>
      <c r="B28" s="403"/>
      <c r="C28" s="403"/>
      <c r="D28" s="403"/>
    </row>
    <row r="29" spans="1:22" x14ac:dyDescent="0.2">
      <c r="A29" s="262"/>
      <c r="B29" s="404"/>
      <c r="C29" s="406"/>
      <c r="D29" s="406"/>
    </row>
    <row r="30" spans="1:22" x14ac:dyDescent="0.2">
      <c r="A30" s="262"/>
      <c r="B30" s="404"/>
      <c r="C30" s="404"/>
      <c r="D30" s="404"/>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4" t="str">
        <f>הוראות!B13</f>
        <v>החברה המנהלת של רום קרן ההשתלמות לעובדי הרשויות המקומיות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2" t="s">
        <v>185</v>
      </c>
      <c r="C7" s="445" t="s">
        <v>145</v>
      </c>
      <c r="D7" s="446"/>
      <c r="E7" s="446"/>
      <c r="F7" s="446"/>
      <c r="G7" s="446"/>
      <c r="H7" s="446"/>
      <c r="I7" s="447"/>
      <c r="J7" s="445" t="s">
        <v>146</v>
      </c>
      <c r="K7" s="446"/>
      <c r="L7" s="446"/>
      <c r="M7" s="446"/>
      <c r="N7" s="446"/>
      <c r="O7" s="446"/>
      <c r="P7" s="447"/>
    </row>
    <row r="8" spans="2:16" ht="28.5" customHeight="1" x14ac:dyDescent="0.2">
      <c r="B8" s="443"/>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4"/>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f>IF('נספח א4 - G'!$D$14=0,"",'נספח א4 - G'!D14/'נספח א4 - G'!$D$14)</f>
        <v>1</v>
      </c>
      <c r="D10" s="112">
        <f>IF('נספח א4 - G'!$D$14=0,"",'נספח א4 - G'!E14/'נספח א4 - G'!$D$14)</f>
        <v>0.37280649397158888</v>
      </c>
      <c r="E10" s="112">
        <f>IF('נספח א4 - G'!$D$14=0,"",'נספח א4 - G'!F14/'נספח א4 - G'!$D$14)</f>
        <v>0.58702399427002505</v>
      </c>
      <c r="F10" s="112">
        <f>IF('נספח א4 - G'!$D$14=0,"",'נספח א4 - G'!G14/'נספח א4 - G'!$D$14)</f>
        <v>3.5812343320997968E-2</v>
      </c>
      <c r="G10" s="112">
        <f>IF('נספח א4 - G'!$D$14=0,"",'נספח א4 - G'!H14/'נספח א4 - G'!$D$14)</f>
        <v>4.3571684373880865E-3</v>
      </c>
      <c r="H10" s="112">
        <f>IF('נספח א4 - G'!$D$14=0,"",'נספח א4 - G'!I14/'נספח א4 - G'!$D$14)</f>
        <v>0</v>
      </c>
      <c r="I10" s="112">
        <f>IF('נספח א4 - G'!$D$14=0,"",'נספח א4 - G'!J14/'נספח א4 - G'!$D$14)</f>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9" t="s">
        <v>187</v>
      </c>
      <c r="C13" s="449"/>
      <c r="D13" s="449"/>
      <c r="E13" s="449"/>
      <c r="F13" s="449"/>
      <c r="G13" s="449"/>
      <c r="H13" s="449"/>
      <c r="I13" s="449"/>
      <c r="J13" s="449"/>
      <c r="K13" s="449"/>
      <c r="L13" s="449"/>
      <c r="M13" s="449"/>
      <c r="N13" s="449"/>
      <c r="O13" s="449"/>
      <c r="P13" s="449"/>
    </row>
    <row r="14" spans="2:16" ht="19.5" customHeight="1" x14ac:dyDescent="0.2">
      <c r="B14" s="449" t="s">
        <v>188</v>
      </c>
      <c r="C14" s="449"/>
      <c r="D14" s="449"/>
      <c r="E14" s="449"/>
      <c r="F14" s="449"/>
      <c r="G14" s="449"/>
      <c r="H14" s="449"/>
      <c r="I14" s="449"/>
      <c r="J14" s="449"/>
      <c r="K14" s="449"/>
      <c r="L14" s="449"/>
      <c r="M14" s="449"/>
      <c r="N14" s="449"/>
      <c r="O14" s="449"/>
      <c r="P14" s="449"/>
    </row>
    <row r="15" spans="2:16" ht="45.75" customHeight="1" x14ac:dyDescent="0.2">
      <c r="B15" s="449" t="s">
        <v>189</v>
      </c>
      <c r="C15" s="449"/>
      <c r="D15" s="449"/>
      <c r="E15" s="449"/>
      <c r="F15" s="449"/>
      <c r="G15" s="449"/>
      <c r="H15" s="449"/>
      <c r="I15" s="449"/>
      <c r="J15" s="449"/>
      <c r="K15" s="449"/>
      <c r="L15" s="449"/>
      <c r="M15" s="449"/>
      <c r="N15" s="449"/>
      <c r="O15" s="449"/>
      <c r="P15" s="449"/>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D13" sqref="D13"/>
    </sheetView>
  </sheetViews>
  <sheetFormatPr defaultColWidth="9.140625" defaultRowHeight="12.75" x14ac:dyDescent="0.2"/>
  <cols>
    <col min="1" max="1" width="3.85546875" style="201" customWidth="1"/>
    <col min="2" max="2" width="60.5703125" style="201" customWidth="1"/>
    <col min="3" max="3" width="19.42578125" style="201" customWidth="1"/>
    <col min="4" max="4" width="11.85546875" style="201" customWidth="1"/>
    <col min="5" max="5" width="23.28515625" style="201" customWidth="1"/>
    <col min="6" max="8" width="9.140625" style="201"/>
    <col min="9" max="9" width="10.42578125" style="201" customWidth="1"/>
    <col min="10" max="10" width="25.140625" style="201" customWidth="1"/>
    <col min="11" max="12" width="9.140625" style="201"/>
    <col min="13" max="13" width="10.140625" style="201" customWidth="1"/>
    <col min="14" max="16384" width="9.140625" style="201"/>
  </cols>
  <sheetData>
    <row r="2" spans="1:26" ht="21" customHeight="1" x14ac:dyDescent="0.25">
      <c r="A2" s="131" t="s">
        <v>373</v>
      </c>
      <c r="B2" s="131"/>
      <c r="C2" s="131"/>
      <c r="D2" s="131"/>
      <c r="E2" s="131"/>
      <c r="F2" s="131"/>
      <c r="G2" s="131"/>
      <c r="H2" s="131"/>
      <c r="I2" s="131"/>
      <c r="J2" s="131"/>
      <c r="K2" s="131"/>
      <c r="L2" s="131"/>
      <c r="M2" s="200"/>
    </row>
    <row r="3" spans="1:26" ht="17.25" customHeight="1" x14ac:dyDescent="0.25">
      <c r="A3" s="208" t="s">
        <v>374</v>
      </c>
      <c r="B3" s="353" t="s">
        <v>532</v>
      </c>
      <c r="C3" s="353"/>
      <c r="D3" s="353"/>
      <c r="E3" s="353"/>
      <c r="F3" s="355" t="s">
        <v>533</v>
      </c>
      <c r="G3" s="355"/>
      <c r="H3" s="355"/>
      <c r="I3" s="344"/>
      <c r="J3" s="132"/>
      <c r="K3" s="132"/>
      <c r="L3" s="132"/>
      <c r="M3" s="132"/>
    </row>
    <row r="4" spans="1:26" ht="15.75" x14ac:dyDescent="0.25">
      <c r="A4" s="133" t="s">
        <v>375</v>
      </c>
      <c r="B4" s="354" t="s">
        <v>395</v>
      </c>
      <c r="C4" s="353"/>
      <c r="D4" s="353"/>
      <c r="E4" s="353"/>
      <c r="F4" s="353"/>
      <c r="G4" s="353"/>
      <c r="H4" s="353"/>
      <c r="I4" s="353"/>
      <c r="J4" s="353"/>
      <c r="K4" s="353"/>
      <c r="L4" s="353"/>
      <c r="M4" s="353"/>
    </row>
    <row r="5" spans="1:26" ht="15.75" x14ac:dyDescent="0.25">
      <c r="A5" s="133" t="s">
        <v>376</v>
      </c>
      <c r="B5" s="353" t="s">
        <v>377</v>
      </c>
      <c r="C5" s="353"/>
      <c r="D5" s="353"/>
      <c r="E5" s="353"/>
      <c r="F5" s="353"/>
      <c r="G5" s="353"/>
      <c r="H5" s="353"/>
      <c r="I5" s="353"/>
      <c r="J5" s="353"/>
      <c r="K5" s="353"/>
      <c r="L5" s="353"/>
      <c r="M5" s="353"/>
    </row>
    <row r="6" spans="1:26" ht="15.75" x14ac:dyDescent="0.25">
      <c r="A6" s="133" t="s">
        <v>378</v>
      </c>
      <c r="B6" s="353" t="s">
        <v>379</v>
      </c>
      <c r="C6" s="353"/>
      <c r="D6" s="353"/>
      <c r="E6" s="353"/>
      <c r="F6" s="353"/>
      <c r="G6" s="353"/>
      <c r="H6" s="353"/>
      <c r="I6" s="353"/>
      <c r="J6" s="353"/>
      <c r="K6" s="353"/>
      <c r="L6" s="353"/>
      <c r="M6" s="353"/>
    </row>
    <row r="7" spans="1:26" ht="13.5" customHeight="1" x14ac:dyDescent="0.2">
      <c r="A7" s="133" t="s">
        <v>380</v>
      </c>
      <c r="B7" s="353" t="s">
        <v>381</v>
      </c>
      <c r="C7" s="353"/>
      <c r="D7" s="353"/>
      <c r="E7" s="353"/>
      <c r="F7" s="353"/>
      <c r="G7" s="353"/>
      <c r="H7" s="353"/>
      <c r="I7" s="353"/>
      <c r="J7" s="353"/>
      <c r="K7" s="353"/>
      <c r="L7" s="353"/>
      <c r="M7" s="353"/>
    </row>
    <row r="8" spans="1:26" ht="16.5" customHeight="1" x14ac:dyDescent="0.2">
      <c r="A8"/>
      <c r="B8" s="353"/>
      <c r="C8" s="353"/>
      <c r="D8" s="353"/>
      <c r="E8" s="353"/>
      <c r="F8" s="353"/>
      <c r="G8" s="353"/>
      <c r="H8" s="353"/>
      <c r="I8" s="353"/>
      <c r="J8" s="353"/>
      <c r="K8" s="353"/>
      <c r="L8" s="353"/>
      <c r="M8" s="353"/>
    </row>
    <row r="9" spans="1:26" ht="16.5" customHeight="1" x14ac:dyDescent="0.25">
      <c r="A9" s="133" t="s">
        <v>454</v>
      </c>
      <c r="B9" s="353" t="s">
        <v>455</v>
      </c>
      <c r="C9" s="353"/>
      <c r="D9" s="353"/>
      <c r="E9" s="353"/>
      <c r="F9" s="200"/>
      <c r="G9" s="200"/>
      <c r="H9" s="200"/>
      <c r="I9" s="200"/>
      <c r="J9" s="200"/>
      <c r="K9" s="200"/>
      <c r="L9" s="200"/>
      <c r="M9" s="200"/>
    </row>
    <row r="11" spans="1:26" ht="13.5" thickBot="1" x14ac:dyDescent="0.25"/>
    <row r="12" spans="1:26" ht="41.25" customHeight="1" thickBot="1" x14ac:dyDescent="0.25">
      <c r="B12" s="202" t="s">
        <v>382</v>
      </c>
      <c r="C12" s="203" t="s">
        <v>383</v>
      </c>
      <c r="D12" s="204" t="s">
        <v>384</v>
      </c>
      <c r="E12" s="205" t="s">
        <v>385</v>
      </c>
      <c r="F12" s="205" t="s">
        <v>386</v>
      </c>
      <c r="G12" s="206" t="s">
        <v>387</v>
      </c>
      <c r="H12" s="348" t="s">
        <v>388</v>
      </c>
      <c r="I12" s="348"/>
      <c r="J12" s="349"/>
    </row>
    <row r="13" spans="1:26" ht="18.75" customHeight="1" thickBot="1" x14ac:dyDescent="0.25">
      <c r="B13" s="134" t="str">
        <f>'רשימת גופים'!A77</f>
        <v>החברה המנהלת של רום קרן ההשתלמות לעובדי הרשויות המקומיות בע"מ</v>
      </c>
      <c r="C13" s="207">
        <f>VLOOKUP(B13,'רשימת גופים'!A3:B230,2,0)</f>
        <v>520031824</v>
      </c>
      <c r="D13" s="147" t="s">
        <v>534</v>
      </c>
      <c r="E13" s="148" t="s">
        <v>535</v>
      </c>
      <c r="F13" s="148">
        <v>2025</v>
      </c>
      <c r="G13" s="198" t="s">
        <v>445</v>
      </c>
      <c r="H13" s="350" t="str">
        <f>CONCATENATE("netunim","_",C13,"_",F13,".xlsx")</f>
        <v>netunim_520031824_2025.xlsx</v>
      </c>
      <c r="I13" s="351"/>
      <c r="J13" s="352"/>
      <c r="Z13" s="9" t="s">
        <v>436</v>
      </c>
    </row>
    <row r="15" spans="1:26" x14ac:dyDescent="0.2">
      <c r="B15" s="199" t="s">
        <v>423</v>
      </c>
      <c r="C15"/>
      <c r="D15"/>
    </row>
    <row r="16" spans="1:26" x14ac:dyDescent="0.2">
      <c r="B16" s="209" t="s">
        <v>422</v>
      </c>
      <c r="C16"/>
      <c r="D16"/>
    </row>
    <row r="17" spans="2:4" x14ac:dyDescent="0.2">
      <c r="B17" s="175" t="s">
        <v>453</v>
      </c>
      <c r="C17"/>
      <c r="D17"/>
    </row>
    <row r="18" spans="2:4" x14ac:dyDescent="0.2">
      <c r="B18" s="175" t="s">
        <v>410</v>
      </c>
      <c r="C18"/>
      <c r="D18" t="s">
        <v>404</v>
      </c>
    </row>
    <row r="19" spans="2:4" x14ac:dyDescent="0.2">
      <c r="B19" s="175" t="s">
        <v>411</v>
      </c>
      <c r="C19"/>
      <c r="D19" t="s">
        <v>405</v>
      </c>
    </row>
    <row r="20" spans="2:4" x14ac:dyDescent="0.2">
      <c r="B20" s="175" t="s">
        <v>412</v>
      </c>
      <c r="C20"/>
      <c r="D20" t="s">
        <v>406</v>
      </c>
    </row>
    <row r="21" spans="2:4" x14ac:dyDescent="0.2">
      <c r="B21" s="175" t="s">
        <v>413</v>
      </c>
      <c r="C21"/>
      <c r="D21" t="s">
        <v>424</v>
      </c>
    </row>
    <row r="22" spans="2:4" x14ac:dyDescent="0.2">
      <c r="B22" s="175" t="s">
        <v>414</v>
      </c>
      <c r="C22"/>
      <c r="D22" t="s">
        <v>425</v>
      </c>
    </row>
    <row r="23" spans="2:4" x14ac:dyDescent="0.2">
      <c r="B23" s="175" t="s">
        <v>415</v>
      </c>
      <c r="C23"/>
      <c r="D23" t="s">
        <v>426</v>
      </c>
    </row>
    <row r="24" spans="2:4" x14ac:dyDescent="0.2">
      <c r="B24" s="175" t="s">
        <v>416</v>
      </c>
      <c r="C24"/>
      <c r="D24" t="s">
        <v>428</v>
      </c>
    </row>
    <row r="25" spans="2:4" x14ac:dyDescent="0.2">
      <c r="B25" s="175" t="s">
        <v>417</v>
      </c>
      <c r="C25"/>
      <c r="D25" t="s">
        <v>427</v>
      </c>
    </row>
    <row r="26" spans="2:4" x14ac:dyDescent="0.2">
      <c r="B26" s="175" t="s">
        <v>418</v>
      </c>
      <c r="C26"/>
      <c r="D26" t="s">
        <v>429</v>
      </c>
    </row>
    <row r="27" spans="2:4" x14ac:dyDescent="0.2">
      <c r="B27" s="175" t="s">
        <v>419</v>
      </c>
      <c r="C27"/>
      <c r="D27" t="s">
        <v>407</v>
      </c>
    </row>
    <row r="28" spans="2:4" x14ac:dyDescent="0.2">
      <c r="B28" s="175" t="s">
        <v>420</v>
      </c>
      <c r="C28"/>
      <c r="D28" t="s">
        <v>450</v>
      </c>
    </row>
    <row r="29" spans="2:4" x14ac:dyDescent="0.2">
      <c r="B29" s="175" t="s">
        <v>421</v>
      </c>
      <c r="C29"/>
      <c r="D29" t="s">
        <v>408</v>
      </c>
    </row>
    <row r="30" spans="2:4" x14ac:dyDescent="0.2">
      <c r="B30" s="175" t="s">
        <v>437</v>
      </c>
      <c r="C30"/>
      <c r="D30" t="s">
        <v>430</v>
      </c>
    </row>
    <row r="31" spans="2:4" x14ac:dyDescent="0.2">
      <c r="B31" s="175" t="s">
        <v>438</v>
      </c>
      <c r="C31"/>
      <c r="D31" t="s">
        <v>431</v>
      </c>
    </row>
    <row r="32" spans="2:4" x14ac:dyDescent="0.2">
      <c r="B32" s="175" t="s">
        <v>439</v>
      </c>
      <c r="C32"/>
      <c r="D32" t="s">
        <v>432</v>
      </c>
    </row>
    <row r="33" spans="2:4" x14ac:dyDescent="0.2">
      <c r="B33" s="175" t="s">
        <v>440</v>
      </c>
      <c r="C33"/>
      <c r="D33" t="s">
        <v>433</v>
      </c>
    </row>
    <row r="34" spans="2:4" x14ac:dyDescent="0.2">
      <c r="B34" s="175" t="s">
        <v>441</v>
      </c>
      <c r="C34"/>
      <c r="D34" t="s">
        <v>434</v>
      </c>
    </row>
    <row r="35" spans="2:4" x14ac:dyDescent="0.2">
      <c r="B35" s="175" t="s">
        <v>442</v>
      </c>
      <c r="C35"/>
      <c r="D35"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disablePrompts="1"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4" t="str">
        <f>הוראות!B13</f>
        <v>החברה המנהלת של רום קרן ההשתלמות לעובדי הרשויות המקומיות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2" t="s">
        <v>185</v>
      </c>
      <c r="C7" s="445" t="s">
        <v>145</v>
      </c>
      <c r="D7" s="446"/>
      <c r="E7" s="446"/>
      <c r="F7" s="446"/>
      <c r="G7" s="446"/>
      <c r="H7" s="446"/>
      <c r="I7" s="447"/>
      <c r="J7" s="445" t="s">
        <v>146</v>
      </c>
      <c r="K7" s="446"/>
      <c r="L7" s="446"/>
      <c r="M7" s="446"/>
      <c r="N7" s="446"/>
      <c r="O7" s="446"/>
      <c r="P7" s="447"/>
    </row>
    <row r="8" spans="2:16" ht="28.5" customHeight="1" x14ac:dyDescent="0.2">
      <c r="B8" s="443"/>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4"/>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9" t="s">
        <v>187</v>
      </c>
      <c r="C13" s="449"/>
      <c r="D13" s="449"/>
      <c r="E13" s="449"/>
      <c r="F13" s="449"/>
      <c r="G13" s="449"/>
      <c r="H13" s="449"/>
      <c r="I13" s="449"/>
      <c r="J13" s="449"/>
      <c r="K13" s="449"/>
      <c r="L13" s="449"/>
      <c r="M13" s="449"/>
      <c r="N13" s="449"/>
      <c r="O13" s="449"/>
      <c r="P13" s="449"/>
    </row>
    <row r="14" spans="2:16" ht="19.5" customHeight="1" x14ac:dyDescent="0.2">
      <c r="B14" s="449" t="s">
        <v>188</v>
      </c>
      <c r="C14" s="449"/>
      <c r="D14" s="449"/>
      <c r="E14" s="449"/>
      <c r="F14" s="449"/>
      <c r="G14" s="449"/>
      <c r="H14" s="449"/>
      <c r="I14" s="449"/>
      <c r="J14" s="449"/>
      <c r="K14" s="449"/>
      <c r="L14" s="449"/>
      <c r="M14" s="449"/>
      <c r="N14" s="449"/>
      <c r="O14" s="449"/>
      <c r="P14" s="449"/>
    </row>
    <row r="15" spans="2:16" ht="45.75" customHeight="1" x14ac:dyDescent="0.2">
      <c r="B15" s="449" t="s">
        <v>189</v>
      </c>
      <c r="C15" s="449"/>
      <c r="D15" s="449"/>
      <c r="E15" s="449"/>
      <c r="F15" s="449"/>
      <c r="G15" s="449"/>
      <c r="H15" s="449"/>
      <c r="I15" s="449"/>
      <c r="J15" s="449"/>
      <c r="K15" s="449"/>
      <c r="L15" s="449"/>
      <c r="M15" s="449"/>
      <c r="N15" s="449"/>
      <c r="O15" s="449"/>
      <c r="P15" s="449"/>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4" t="str">
        <f>הוראות!B13</f>
        <v>החברה המנהלת של רום קרן ההשתלמות לעובדי הרשויות המקומיות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2" t="s">
        <v>185</v>
      </c>
      <c r="C7" s="445" t="s">
        <v>145</v>
      </c>
      <c r="D7" s="446"/>
      <c r="E7" s="446"/>
      <c r="F7" s="446"/>
      <c r="G7" s="446"/>
      <c r="H7" s="446"/>
      <c r="I7" s="447"/>
      <c r="J7" s="445" t="s">
        <v>146</v>
      </c>
      <c r="K7" s="446"/>
      <c r="L7" s="446"/>
      <c r="M7" s="446"/>
      <c r="N7" s="446"/>
      <c r="O7" s="446"/>
      <c r="P7" s="447"/>
    </row>
    <row r="8" spans="2:16" ht="28.5" customHeight="1" x14ac:dyDescent="0.2">
      <c r="B8" s="443"/>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4"/>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9" t="s">
        <v>187</v>
      </c>
      <c r="C13" s="449"/>
      <c r="D13" s="449"/>
      <c r="E13" s="449"/>
      <c r="F13" s="449"/>
      <c r="G13" s="449"/>
      <c r="H13" s="449"/>
      <c r="I13" s="449"/>
      <c r="J13" s="449"/>
      <c r="K13" s="449"/>
      <c r="L13" s="449"/>
      <c r="M13" s="449"/>
      <c r="N13" s="449"/>
      <c r="O13" s="449"/>
      <c r="P13" s="449"/>
    </row>
    <row r="14" spans="2:16" ht="19.5" customHeight="1" x14ac:dyDescent="0.2">
      <c r="B14" s="449" t="s">
        <v>188</v>
      </c>
      <c r="C14" s="449"/>
      <c r="D14" s="449"/>
      <c r="E14" s="449"/>
      <c r="F14" s="449"/>
      <c r="G14" s="449"/>
      <c r="H14" s="449"/>
      <c r="I14" s="449"/>
      <c r="J14" s="449"/>
      <c r="K14" s="449"/>
      <c r="L14" s="449"/>
      <c r="M14" s="449"/>
      <c r="N14" s="449"/>
      <c r="O14" s="449"/>
      <c r="P14" s="449"/>
    </row>
    <row r="15" spans="2:16" ht="45.75" customHeight="1" x14ac:dyDescent="0.2">
      <c r="B15" s="449" t="s">
        <v>189</v>
      </c>
      <c r="C15" s="449"/>
      <c r="D15" s="449"/>
      <c r="E15" s="449"/>
      <c r="F15" s="449"/>
      <c r="G15" s="449"/>
      <c r="H15" s="449"/>
      <c r="I15" s="449"/>
      <c r="J15" s="449"/>
      <c r="K15" s="449"/>
      <c r="L15" s="449"/>
      <c r="M15" s="449"/>
      <c r="N15" s="449"/>
      <c r="O15" s="449"/>
      <c r="P15" s="449"/>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החברה המנהלת של רום קרן ההשתלמות לעובדי הרשויות המקומיות בע"מ</v>
      </c>
    </row>
    <row r="3" spans="2:23" ht="15.75" x14ac:dyDescent="0.25">
      <c r="B3" s="173" t="str">
        <f>CONCATENATE(הוראות!Z13,הוראות!F13)</f>
        <v>הנתונים ביחידות בודדות לשנת 2025</v>
      </c>
    </row>
    <row r="4" spans="2:23" ht="18.75" x14ac:dyDescent="0.3">
      <c r="B4" s="172" t="s">
        <v>423</v>
      </c>
      <c r="I4" s="40" t="s">
        <v>167</v>
      </c>
    </row>
    <row r="5" spans="2:23" ht="15" x14ac:dyDescent="0.2">
      <c r="B5" s="39"/>
    </row>
    <row r="7" spans="2:23" ht="24.75" customHeight="1" x14ac:dyDescent="0.2">
      <c r="B7" s="442" t="s">
        <v>185</v>
      </c>
      <c r="C7" s="445" t="s">
        <v>168</v>
      </c>
      <c r="D7" s="446"/>
      <c r="E7" s="446"/>
      <c r="F7" s="446"/>
      <c r="G7" s="446"/>
      <c r="H7" s="446"/>
      <c r="I7" s="447"/>
      <c r="J7" s="445" t="s">
        <v>169</v>
      </c>
      <c r="K7" s="446"/>
      <c r="L7" s="446"/>
      <c r="M7" s="446"/>
      <c r="N7" s="446"/>
      <c r="O7" s="446"/>
      <c r="P7" s="447"/>
      <c r="Q7" s="445" t="s">
        <v>170</v>
      </c>
      <c r="R7" s="446"/>
      <c r="S7" s="446"/>
      <c r="T7" s="446"/>
      <c r="U7" s="446"/>
      <c r="V7" s="446"/>
      <c r="W7" s="447"/>
    </row>
    <row r="8" spans="2:23" ht="39" customHeight="1" x14ac:dyDescent="0.2">
      <c r="B8" s="443"/>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4"/>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f>IF('נספח א5 - G'!$D$14=0,"",'נספח א5 - G'!D14/'נספח א5 - G'!$D$14)</f>
        <v>1</v>
      </c>
      <c r="D10" s="112">
        <f>IF('נספח א5 - G'!$D$14=0,"",'נספח א5 - G'!E14/'נספח א5 - G'!$D$14)</f>
        <v>0</v>
      </c>
      <c r="E10" s="112">
        <f>IF('נספח א5 - G'!$D$14=0,"",'נספח א5 - G'!F14/'נספח א5 - G'!$D$14)</f>
        <v>0.89948242985562521</v>
      </c>
      <c r="F10" s="112">
        <f>IF('נספח א5 - G'!$D$14=0,"",'נספח א5 - G'!G14/'נספח א5 - G'!$D$14)</f>
        <v>9.7521111413783709E-2</v>
      </c>
      <c r="G10" s="112">
        <f>IF('נספח א5 - G'!$D$14=0,"",'נספח א5 - G'!H14/'נספח א5 - G'!$D$14)</f>
        <v>2.7240533914464722E-3</v>
      </c>
      <c r="H10" s="112">
        <f>IF('נספח א5 - G'!$D$14=0,"",'נספח א5 - G'!I14/'נספח א5 - G'!$D$14)</f>
        <v>2.7240533914464724E-4</v>
      </c>
      <c r="I10" s="112">
        <f>IF('נספח א5 - G'!$D$14=0,"",'נספח א5 - G'!J14/'נספח א5 - G'!$D$14)</f>
        <v>0</v>
      </c>
      <c r="J10" s="112">
        <f>IF('נספח א5 - G'!$K$14=0,"",'נספח א5 - G'!K14/'נספח א5 - G'!$K$14)</f>
        <v>1</v>
      </c>
      <c r="K10" s="112">
        <f>IF('נספח א5 - G'!$K$14=0,"",'נספח א5 - G'!L14/'נספח א5 - G'!$K$14)</f>
        <v>0</v>
      </c>
      <c r="L10" s="112">
        <f>IF('נספח א5 - G'!$K$14=0,"",'נספח א5 - G'!M14/'נספח א5 - G'!$K$14)</f>
        <v>0</v>
      </c>
      <c r="M10" s="112">
        <f>IF('נספח א5 - G'!$K$14=0,"",'נספח א5 - G'!N14/'נספח א5 - G'!$K$14)</f>
        <v>0.17045454545454544</v>
      </c>
      <c r="N10" s="112">
        <f>IF('נספח א5 - G'!$K$14=0,"",'נספח א5 - G'!O14/'נספח א5 - G'!$K$14)</f>
        <v>0.66477272727272729</v>
      </c>
      <c r="O10" s="112">
        <f>IF('נספח א5 - G'!$K$14=0,"",'נספח א5 - G'!P14/'נספח א5 - G'!$K$14)</f>
        <v>9.6590909090909088E-2</v>
      </c>
      <c r="P10" s="112">
        <f>IF('נספח א5 - G'!$K$14=0,"",'נספח א5 - G'!Q14/'נספח א5 - G'!$K$14)</f>
        <v>6.8181818181818177E-2</v>
      </c>
      <c r="Q10" s="112">
        <f>IF('נספח א5 - G'!$R$14=0,"",'נספח א5 - G'!R14/'נספח א5 - G'!$R$14)</f>
        <v>1</v>
      </c>
      <c r="R10" s="112">
        <f>IF('נספח א5 - G'!$R$14=0,"",'נספח א5 - G'!S14/'נספח א5 - G'!$R$14)</f>
        <v>0.40194396798170384</v>
      </c>
      <c r="S10" s="112">
        <f>IF('נספח א5 - G'!$R$14=0,"",'נספח א5 - G'!T14/'נספח א5 - G'!$R$14)</f>
        <v>0.50485991995425961</v>
      </c>
      <c r="T10" s="112">
        <f>IF('נספח א5 - G'!$R$14=0,"",'נספח א5 - G'!U14/'נספח א5 - G'!$R$14)</f>
        <v>8.4619782732990284E-2</v>
      </c>
      <c r="U10" s="112">
        <f>IF('נספח א5 - G'!$R$14=0,"",'נספח א5 - G'!V14/'נספח א5 - G'!$R$14)</f>
        <v>8.5763293310463125E-3</v>
      </c>
      <c r="V10" s="112">
        <f>IF('נספח א5 - G'!$R$14=0,"",'נספח א5 - G'!W14/'נספח א5 - G'!$R$14)</f>
        <v>0</v>
      </c>
      <c r="W10" s="113">
        <f>IF('נספח א5 - G'!$R$14=0,"",'נספח א5 - G'!X14/'נספח א5 - G'!$R$14)</f>
        <v>0</v>
      </c>
    </row>
    <row r="12" spans="2:23" x14ac:dyDescent="0.2">
      <c r="B12" s="450" t="s">
        <v>186</v>
      </c>
      <c r="C12" s="450"/>
      <c r="D12" s="450"/>
      <c r="E12" s="450"/>
      <c r="F12" s="450"/>
      <c r="G12" s="450"/>
      <c r="H12" s="450"/>
      <c r="I12" s="450"/>
      <c r="J12" s="450"/>
      <c r="K12" s="450"/>
      <c r="L12" s="450"/>
      <c r="M12" s="450"/>
      <c r="N12" s="450"/>
      <c r="O12" s="450"/>
      <c r="P12" s="450"/>
    </row>
    <row r="13" spans="2:23" ht="30.75" customHeight="1" x14ac:dyDescent="0.2">
      <c r="B13" s="449" t="s">
        <v>187</v>
      </c>
      <c r="C13" s="449"/>
      <c r="D13" s="449"/>
      <c r="E13" s="449"/>
      <c r="F13" s="449"/>
      <c r="G13" s="449"/>
      <c r="H13" s="449"/>
      <c r="I13" s="449"/>
      <c r="J13" s="449"/>
      <c r="K13" s="449"/>
      <c r="L13" s="449"/>
      <c r="M13" s="449"/>
      <c r="N13" s="449"/>
      <c r="O13" s="449"/>
      <c r="P13" s="449"/>
    </row>
    <row r="14" spans="2:23" ht="30.75" customHeight="1" x14ac:dyDescent="0.2">
      <c r="B14" s="449" t="s">
        <v>190</v>
      </c>
      <c r="C14" s="449"/>
      <c r="D14" s="449"/>
      <c r="E14" s="449"/>
      <c r="F14" s="449"/>
      <c r="G14" s="449"/>
      <c r="H14" s="449"/>
      <c r="I14" s="449"/>
      <c r="J14" s="449"/>
      <c r="K14" s="449"/>
      <c r="L14" s="449"/>
      <c r="M14" s="449"/>
      <c r="N14" s="449"/>
      <c r="O14" s="449"/>
      <c r="P14" s="449"/>
    </row>
    <row r="15" spans="2:23" ht="31.5" customHeight="1" x14ac:dyDescent="0.2">
      <c r="B15" s="449" t="s">
        <v>191</v>
      </c>
      <c r="C15" s="449"/>
      <c r="D15" s="449"/>
      <c r="E15" s="449"/>
      <c r="F15" s="449"/>
      <c r="G15" s="449"/>
      <c r="H15" s="449"/>
      <c r="I15" s="449"/>
      <c r="J15" s="449"/>
      <c r="K15" s="449"/>
      <c r="L15" s="449"/>
      <c r="M15" s="449"/>
      <c r="N15" s="449"/>
      <c r="O15" s="449"/>
      <c r="P15" s="449"/>
    </row>
    <row r="16" spans="2:23" ht="30.75" customHeight="1" x14ac:dyDescent="0.2">
      <c r="B16" s="449" t="s">
        <v>192</v>
      </c>
      <c r="C16" s="449"/>
      <c r="D16" s="449"/>
      <c r="E16" s="449"/>
      <c r="F16" s="449"/>
      <c r="G16" s="449"/>
      <c r="H16" s="449"/>
      <c r="I16" s="449"/>
      <c r="J16" s="449"/>
      <c r="K16" s="449"/>
      <c r="L16" s="449"/>
      <c r="M16" s="449"/>
      <c r="N16" s="449"/>
      <c r="O16" s="449"/>
      <c r="P16" s="449"/>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החברה המנהלת של רום קרן ההשתלמות לעובדי הרשויות המקומיות בע"מ</v>
      </c>
    </row>
    <row r="3" spans="2:23" ht="15.75" x14ac:dyDescent="0.25">
      <c r="B3" s="173" t="str">
        <f>CONCATENATE(הוראות!Z13,הוראות!F13)</f>
        <v>הנתונים ביחידות בודדות לשנת 2025</v>
      </c>
    </row>
    <row r="4" spans="2:23" ht="18.75" x14ac:dyDescent="0.3">
      <c r="B4" s="172" t="s">
        <v>423</v>
      </c>
      <c r="I4" s="40" t="s">
        <v>167</v>
      </c>
    </row>
    <row r="5" spans="2:23" ht="15" x14ac:dyDescent="0.2">
      <c r="B5" s="39"/>
    </row>
    <row r="7" spans="2:23" ht="24.75" customHeight="1" x14ac:dyDescent="0.2">
      <c r="B7" s="442" t="s">
        <v>185</v>
      </c>
      <c r="C7" s="445" t="s">
        <v>168</v>
      </c>
      <c r="D7" s="446"/>
      <c r="E7" s="446"/>
      <c r="F7" s="446"/>
      <c r="G7" s="446"/>
      <c r="H7" s="446"/>
      <c r="I7" s="447"/>
      <c r="J7" s="445" t="s">
        <v>169</v>
      </c>
      <c r="K7" s="446"/>
      <c r="L7" s="446"/>
      <c r="M7" s="446"/>
      <c r="N7" s="446"/>
      <c r="O7" s="446"/>
      <c r="P7" s="447"/>
      <c r="Q7" s="445" t="s">
        <v>170</v>
      </c>
      <c r="R7" s="446"/>
      <c r="S7" s="446"/>
      <c r="T7" s="446"/>
      <c r="U7" s="446"/>
      <c r="V7" s="446"/>
      <c r="W7" s="447"/>
    </row>
    <row r="8" spans="2:23" ht="39" customHeight="1" x14ac:dyDescent="0.2">
      <c r="B8" s="443"/>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4"/>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50" t="s">
        <v>186</v>
      </c>
      <c r="C12" s="450"/>
      <c r="D12" s="450"/>
      <c r="E12" s="450"/>
      <c r="F12" s="450"/>
      <c r="G12" s="450"/>
      <c r="H12" s="450"/>
      <c r="I12" s="450"/>
      <c r="J12" s="450"/>
      <c r="K12" s="450"/>
      <c r="L12" s="450"/>
      <c r="M12" s="450"/>
      <c r="N12" s="450"/>
      <c r="O12" s="450"/>
      <c r="P12" s="450"/>
    </row>
    <row r="13" spans="2:23" ht="30.75" customHeight="1" x14ac:dyDescent="0.2">
      <c r="B13" s="449" t="s">
        <v>187</v>
      </c>
      <c r="C13" s="449"/>
      <c r="D13" s="449"/>
      <c r="E13" s="449"/>
      <c r="F13" s="449"/>
      <c r="G13" s="449"/>
      <c r="H13" s="449"/>
      <c r="I13" s="449"/>
      <c r="J13" s="449"/>
      <c r="K13" s="449"/>
      <c r="L13" s="449"/>
      <c r="M13" s="449"/>
      <c r="N13" s="449"/>
      <c r="O13" s="449"/>
      <c r="P13" s="449"/>
    </row>
    <row r="14" spans="2:23" ht="30.75" customHeight="1" x14ac:dyDescent="0.2">
      <c r="B14" s="449" t="s">
        <v>190</v>
      </c>
      <c r="C14" s="449"/>
      <c r="D14" s="449"/>
      <c r="E14" s="449"/>
      <c r="F14" s="449"/>
      <c r="G14" s="449"/>
      <c r="H14" s="449"/>
      <c r="I14" s="449"/>
      <c r="J14" s="449"/>
      <c r="K14" s="449"/>
      <c r="L14" s="449"/>
      <c r="M14" s="449"/>
      <c r="N14" s="449"/>
      <c r="O14" s="449"/>
      <c r="P14" s="449"/>
    </row>
    <row r="15" spans="2:23" ht="31.5" customHeight="1" x14ac:dyDescent="0.2">
      <c r="B15" s="449" t="s">
        <v>191</v>
      </c>
      <c r="C15" s="449"/>
      <c r="D15" s="449"/>
      <c r="E15" s="449"/>
      <c r="F15" s="449"/>
      <c r="G15" s="449"/>
      <c r="H15" s="449"/>
      <c r="I15" s="449"/>
      <c r="J15" s="449"/>
      <c r="K15" s="449"/>
      <c r="L15" s="449"/>
      <c r="M15" s="449"/>
      <c r="N15" s="449"/>
      <c r="O15" s="449"/>
      <c r="P15" s="449"/>
    </row>
    <row r="16" spans="2:23" ht="30.75" customHeight="1" x14ac:dyDescent="0.2">
      <c r="B16" s="449" t="s">
        <v>192</v>
      </c>
      <c r="C16" s="449"/>
      <c r="D16" s="449"/>
      <c r="E16" s="449"/>
      <c r="F16" s="449"/>
      <c r="G16" s="449"/>
      <c r="H16" s="449"/>
      <c r="I16" s="449"/>
      <c r="J16" s="449"/>
      <c r="K16" s="449"/>
      <c r="L16" s="449"/>
      <c r="M16" s="449"/>
      <c r="N16" s="449"/>
      <c r="O16" s="449"/>
      <c r="P16" s="449"/>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החברה המנהלת של רום קרן ההשתלמות לעובדי הרשויות המקומיות בע"מ</v>
      </c>
    </row>
    <row r="3" spans="2:23" ht="15.75" x14ac:dyDescent="0.25">
      <c r="B3" s="173" t="str">
        <f>CONCATENATE(הוראות!Z13,הוראות!F13)</f>
        <v>הנתונים ביחידות בודדות לשנת 2025</v>
      </c>
    </row>
    <row r="4" spans="2:23" ht="18.75" x14ac:dyDescent="0.3">
      <c r="B4" s="172" t="s">
        <v>423</v>
      </c>
      <c r="I4" s="40" t="s">
        <v>167</v>
      </c>
    </row>
    <row r="5" spans="2:23" ht="15" x14ac:dyDescent="0.2">
      <c r="B5" s="39"/>
    </row>
    <row r="7" spans="2:23" ht="24.75" customHeight="1" x14ac:dyDescent="0.2">
      <c r="B7" s="442" t="s">
        <v>185</v>
      </c>
      <c r="C7" s="445" t="s">
        <v>168</v>
      </c>
      <c r="D7" s="446"/>
      <c r="E7" s="446"/>
      <c r="F7" s="446"/>
      <c r="G7" s="446"/>
      <c r="H7" s="446"/>
      <c r="I7" s="447"/>
      <c r="J7" s="445" t="s">
        <v>169</v>
      </c>
      <c r="K7" s="446"/>
      <c r="L7" s="446"/>
      <c r="M7" s="446"/>
      <c r="N7" s="446"/>
      <c r="O7" s="446"/>
      <c r="P7" s="447"/>
      <c r="Q7" s="445" t="s">
        <v>170</v>
      </c>
      <c r="R7" s="446"/>
      <c r="S7" s="446"/>
      <c r="T7" s="446"/>
      <c r="U7" s="446"/>
      <c r="V7" s="446"/>
      <c r="W7" s="447"/>
    </row>
    <row r="8" spans="2:23" ht="39" customHeight="1" x14ac:dyDescent="0.2">
      <c r="B8" s="443"/>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4"/>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50" t="s">
        <v>186</v>
      </c>
      <c r="C12" s="450"/>
      <c r="D12" s="450"/>
      <c r="E12" s="450"/>
      <c r="F12" s="450"/>
      <c r="G12" s="450"/>
      <c r="H12" s="450"/>
      <c r="I12" s="450"/>
      <c r="J12" s="450"/>
      <c r="K12" s="450"/>
      <c r="L12" s="450"/>
      <c r="M12" s="450"/>
      <c r="N12" s="450"/>
      <c r="O12" s="450"/>
      <c r="P12" s="450"/>
    </row>
    <row r="13" spans="2:23" ht="30.75" customHeight="1" x14ac:dyDescent="0.2">
      <c r="B13" s="449" t="s">
        <v>187</v>
      </c>
      <c r="C13" s="449"/>
      <c r="D13" s="449"/>
      <c r="E13" s="449"/>
      <c r="F13" s="449"/>
      <c r="G13" s="449"/>
      <c r="H13" s="449"/>
      <c r="I13" s="449"/>
      <c r="J13" s="449"/>
      <c r="K13" s="449"/>
      <c r="L13" s="449"/>
      <c r="M13" s="449"/>
      <c r="N13" s="449"/>
      <c r="O13" s="449"/>
      <c r="P13" s="449"/>
    </row>
    <row r="14" spans="2:23" ht="30.75" customHeight="1" x14ac:dyDescent="0.2">
      <c r="B14" s="449" t="s">
        <v>190</v>
      </c>
      <c r="C14" s="449"/>
      <c r="D14" s="449"/>
      <c r="E14" s="449"/>
      <c r="F14" s="449"/>
      <c r="G14" s="449"/>
      <c r="H14" s="449"/>
      <c r="I14" s="449"/>
      <c r="J14" s="449"/>
      <c r="K14" s="449"/>
      <c r="L14" s="449"/>
      <c r="M14" s="449"/>
      <c r="N14" s="449"/>
      <c r="O14" s="449"/>
      <c r="P14" s="449"/>
    </row>
    <row r="15" spans="2:23" ht="31.5" customHeight="1" x14ac:dyDescent="0.2">
      <c r="B15" s="449" t="s">
        <v>191</v>
      </c>
      <c r="C15" s="449"/>
      <c r="D15" s="449"/>
      <c r="E15" s="449"/>
      <c r="F15" s="449"/>
      <c r="G15" s="449"/>
      <c r="H15" s="449"/>
      <c r="I15" s="449"/>
      <c r="J15" s="449"/>
      <c r="K15" s="449"/>
      <c r="L15" s="449"/>
      <c r="M15" s="449"/>
      <c r="N15" s="449"/>
      <c r="O15" s="449"/>
      <c r="P15" s="449"/>
    </row>
    <row r="16" spans="2:23" ht="30.75" customHeight="1" x14ac:dyDescent="0.2">
      <c r="B16" s="449" t="s">
        <v>192</v>
      </c>
      <c r="C16" s="449"/>
      <c r="D16" s="449"/>
      <c r="E16" s="449"/>
      <c r="F16" s="449"/>
      <c r="G16" s="449"/>
      <c r="H16" s="449"/>
      <c r="I16" s="449"/>
      <c r="J16" s="449"/>
      <c r="K16" s="449"/>
      <c r="L16" s="449"/>
      <c r="M16" s="449"/>
      <c r="N16" s="449"/>
      <c r="O16" s="449"/>
      <c r="P16" s="449"/>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2" t="s">
        <v>423</v>
      </c>
    </row>
    <row r="4" spans="1:16" ht="12.75" customHeight="1" x14ac:dyDescent="0.2">
      <c r="C4" s="475" t="s">
        <v>87</v>
      </c>
      <c r="D4" s="476"/>
      <c r="E4" s="476"/>
      <c r="F4" s="476"/>
      <c r="G4" s="476"/>
      <c r="H4" s="476"/>
      <c r="I4" s="476"/>
      <c r="J4" s="476"/>
      <c r="K4" s="476"/>
      <c r="L4" s="476"/>
      <c r="M4" s="476"/>
      <c r="N4" s="476"/>
      <c r="O4" s="476"/>
      <c r="P4" s="477"/>
    </row>
    <row r="5" spans="1:16" x14ac:dyDescent="0.2">
      <c r="C5" s="478" t="s">
        <v>96</v>
      </c>
      <c r="D5" s="479"/>
      <c r="E5" s="479"/>
      <c r="F5" s="479"/>
      <c r="G5" s="479"/>
      <c r="H5" s="479"/>
      <c r="I5" s="480"/>
      <c r="J5" s="478" t="s">
        <v>97</v>
      </c>
      <c r="K5" s="479"/>
      <c r="L5" s="479"/>
      <c r="M5" s="479"/>
      <c r="N5" s="479"/>
      <c r="O5" s="479"/>
      <c r="P5" s="480"/>
    </row>
    <row r="6" spans="1:16" ht="12.75" customHeight="1" x14ac:dyDescent="0.2">
      <c r="C6" s="483" t="s">
        <v>194</v>
      </c>
      <c r="D6" s="242" t="s">
        <v>33</v>
      </c>
      <c r="E6" s="243"/>
      <c r="F6" s="243"/>
      <c r="G6" s="243"/>
      <c r="H6" s="243"/>
      <c r="I6" s="244"/>
      <c r="J6" s="485" t="s">
        <v>194</v>
      </c>
      <c r="K6" s="472" t="s">
        <v>33</v>
      </c>
      <c r="L6" s="473"/>
      <c r="M6" s="473"/>
      <c r="N6" s="473"/>
      <c r="O6" s="473"/>
      <c r="P6" s="474"/>
    </row>
    <row r="7" spans="1:16" ht="25.5" x14ac:dyDescent="0.2">
      <c r="B7" s="481" t="s">
        <v>34</v>
      </c>
      <c r="C7" s="484"/>
      <c r="D7" s="10" t="s">
        <v>493</v>
      </c>
      <c r="E7" s="44" t="s">
        <v>494</v>
      </c>
      <c r="F7" s="10" t="s">
        <v>392</v>
      </c>
      <c r="G7" s="10" t="s">
        <v>393</v>
      </c>
      <c r="H7" s="10" t="s">
        <v>394</v>
      </c>
      <c r="I7" s="149" t="s">
        <v>41</v>
      </c>
      <c r="J7" s="486"/>
      <c r="K7" s="10" t="s">
        <v>493</v>
      </c>
      <c r="L7" s="44" t="s">
        <v>494</v>
      </c>
      <c r="M7" s="10" t="s">
        <v>392</v>
      </c>
      <c r="N7" s="10" t="s">
        <v>393</v>
      </c>
      <c r="O7" s="10" t="s">
        <v>394</v>
      </c>
      <c r="P7" s="149" t="s">
        <v>41</v>
      </c>
    </row>
    <row r="8" spans="1:16" x14ac:dyDescent="0.2">
      <c r="B8" s="482"/>
      <c r="C8" s="11" t="s">
        <v>42</v>
      </c>
      <c r="D8" s="238" t="s">
        <v>43</v>
      </c>
      <c r="E8" s="12" t="s">
        <v>44</v>
      </c>
      <c r="F8" s="12" t="s">
        <v>45</v>
      </c>
      <c r="G8" s="12" t="s">
        <v>46</v>
      </c>
      <c r="H8" s="12" t="s">
        <v>47</v>
      </c>
      <c r="I8" s="13" t="s">
        <v>48</v>
      </c>
      <c r="J8" s="14" t="s">
        <v>49</v>
      </c>
      <c r="K8" s="240" t="s">
        <v>50</v>
      </c>
      <c r="L8" s="15" t="s">
        <v>51</v>
      </c>
      <c r="M8" s="15" t="s">
        <v>52</v>
      </c>
      <c r="N8" s="15" t="s">
        <v>53</v>
      </c>
      <c r="O8" s="15" t="s">
        <v>54</v>
      </c>
      <c r="P8" s="16" t="s">
        <v>55</v>
      </c>
    </row>
    <row r="9" spans="1:16" x14ac:dyDescent="0.2">
      <c r="A9" s="17" t="s">
        <v>72</v>
      </c>
      <c r="B9" s="18" t="s">
        <v>73</v>
      </c>
      <c r="C9" s="23"/>
      <c r="D9" s="239"/>
      <c r="E9" s="24"/>
      <c r="F9" s="24"/>
      <c r="G9" s="24"/>
      <c r="H9" s="24"/>
      <c r="I9" s="25"/>
      <c r="J9" s="23"/>
      <c r="K9" s="239"/>
      <c r="L9" s="24"/>
      <c r="M9" s="24"/>
      <c r="N9" s="24"/>
      <c r="O9" s="24"/>
      <c r="P9" s="25"/>
    </row>
    <row r="10" spans="1:16" ht="13.5" customHeight="1" x14ac:dyDescent="0.2">
      <c r="A10" s="157">
        <v>1</v>
      </c>
      <c r="B10" s="158" t="s">
        <v>74</v>
      </c>
      <c r="C10" s="33">
        <v>0</v>
      </c>
      <c r="D10" s="26"/>
      <c r="E10" s="26"/>
      <c r="F10" s="26"/>
      <c r="G10" s="26"/>
      <c r="H10" s="26"/>
      <c r="I10" s="27"/>
      <c r="J10" s="33">
        <v>0</v>
      </c>
      <c r="K10" s="26"/>
      <c r="L10" s="26"/>
      <c r="M10" s="26"/>
      <c r="N10" s="26"/>
      <c r="O10" s="26"/>
      <c r="P10" s="27"/>
    </row>
    <row r="11" spans="1:16" ht="13.5" customHeight="1" x14ac:dyDescent="0.2">
      <c r="A11" s="157">
        <f>A10+1</f>
        <v>2</v>
      </c>
      <c r="B11" s="158" t="s">
        <v>75</v>
      </c>
      <c r="C11" s="33">
        <v>8000</v>
      </c>
      <c r="D11" s="26"/>
      <c r="E11" s="26"/>
      <c r="F11" s="26"/>
      <c r="G11" s="26"/>
      <c r="H11" s="26"/>
      <c r="I11" s="27"/>
      <c r="J11" s="33">
        <v>8000</v>
      </c>
      <c r="K11" s="26"/>
      <c r="L11" s="26"/>
      <c r="M11" s="26"/>
      <c r="N11" s="26"/>
      <c r="O11" s="26"/>
      <c r="P11" s="27"/>
    </row>
    <row r="12" spans="1:16" ht="13.5" customHeight="1" x14ac:dyDescent="0.2">
      <c r="A12" s="157">
        <f>A11+1</f>
        <v>3</v>
      </c>
      <c r="B12" s="210" t="s">
        <v>496</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7" t="s">
        <v>520</v>
      </c>
      <c r="B13" s="210" t="s">
        <v>497</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7">
        <v>4</v>
      </c>
      <c r="B14" s="158"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7">
        <f t="shared" ref="A15:A18" si="2">A14+1</f>
        <v>5</v>
      </c>
      <c r="B15" s="158"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7">
        <f t="shared" si="2"/>
        <v>6</v>
      </c>
      <c r="B16" s="158"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7">
        <f t="shared" si="2"/>
        <v>7</v>
      </c>
      <c r="B17" s="210" t="s">
        <v>519</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522</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444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6" t="s">
        <v>179</v>
      </c>
      <c r="C30" s="497"/>
      <c r="D30" s="497"/>
      <c r="E30" s="498"/>
      <c r="F30" s="520" t="s">
        <v>87</v>
      </c>
      <c r="G30" s="521"/>
      <c r="H30" s="521"/>
      <c r="I30" s="521"/>
      <c r="J30" s="521"/>
      <c r="K30" s="522"/>
    </row>
    <row r="31" spans="1:16" ht="25.5" x14ac:dyDescent="0.2">
      <c r="A31" s="102"/>
      <c r="B31" s="499"/>
      <c r="C31" s="500"/>
      <c r="D31" s="500"/>
      <c r="E31" s="501"/>
      <c r="F31" s="289" t="s">
        <v>182</v>
      </c>
      <c r="G31" s="10" t="s">
        <v>40</v>
      </c>
      <c r="H31" s="10" t="s">
        <v>392</v>
      </c>
      <c r="I31" s="10" t="s">
        <v>393</v>
      </c>
      <c r="J31" s="10" t="s">
        <v>394</v>
      </c>
      <c r="K31" s="149" t="s">
        <v>41</v>
      </c>
    </row>
    <row r="32" spans="1:16" ht="13.5" thickBot="1" x14ac:dyDescent="0.25">
      <c r="A32" s="103"/>
      <c r="B32" s="502"/>
      <c r="C32" s="503"/>
      <c r="D32" s="503"/>
      <c r="E32" s="504"/>
      <c r="F32" s="63" t="s">
        <v>42</v>
      </c>
      <c r="G32" s="64" t="s">
        <v>43</v>
      </c>
      <c r="H32" s="65" t="s">
        <v>44</v>
      </c>
      <c r="I32" s="65" t="s">
        <v>45</v>
      </c>
      <c r="J32" s="65" t="s">
        <v>46</v>
      </c>
      <c r="K32" s="66" t="s">
        <v>47</v>
      </c>
    </row>
    <row r="33" spans="1:11" x14ac:dyDescent="0.2">
      <c r="A33" s="103" t="s">
        <v>72</v>
      </c>
      <c r="B33" s="505" t="s">
        <v>73</v>
      </c>
      <c r="C33" s="506"/>
      <c r="D33" s="506"/>
      <c r="E33" s="507"/>
      <c r="F33" s="249"/>
      <c r="G33" s="250"/>
      <c r="H33" s="251"/>
      <c r="I33" s="251"/>
      <c r="J33" s="251"/>
      <c r="K33" s="109"/>
    </row>
    <row r="34" spans="1:11" x14ac:dyDescent="0.2">
      <c r="A34" s="157">
        <v>3</v>
      </c>
      <c r="B34" s="508" t="s">
        <v>76</v>
      </c>
      <c r="C34" s="509"/>
      <c r="D34" s="509"/>
      <c r="E34" s="510"/>
      <c r="F34" s="219">
        <f>SUM(G34:K34)</f>
        <v>0.55631167063627085</v>
      </c>
      <c r="G34" s="220">
        <f>(D12+K12+D13+K13+E12+L12+E13+L13)/($J$17+$C$17)</f>
        <v>0.28240898264715891</v>
      </c>
      <c r="H34" s="220">
        <f>(F12+M12+F13+M13)/($J$17+$C$17)</f>
        <v>0.17556992174208916</v>
      </c>
      <c r="I34" s="220">
        <f t="shared" ref="I34:J34" si="10">(G12+N12+G13+N13)/($J$17+$C$17)</f>
        <v>4.7294998298741071E-2</v>
      </c>
      <c r="J34" s="220">
        <f t="shared" si="10"/>
        <v>2.8581150051037767E-2</v>
      </c>
      <c r="K34" s="224">
        <f>(I12+P12+I13+P13)/($J$17+$C$17)</f>
        <v>2.2456617897243961E-2</v>
      </c>
    </row>
    <row r="35" spans="1:11" ht="12.75" customHeight="1" x14ac:dyDescent="0.2">
      <c r="A35" s="157">
        <v>4</v>
      </c>
      <c r="B35" s="511" t="s">
        <v>77</v>
      </c>
      <c r="C35" s="512"/>
      <c r="D35" s="512"/>
      <c r="E35" s="513"/>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7">
        <v>5</v>
      </c>
      <c r="B36" s="511" t="s">
        <v>78</v>
      </c>
      <c r="C36" s="512"/>
      <c r="D36" s="512"/>
      <c r="E36" s="513"/>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7">
        <v>6</v>
      </c>
      <c r="B37" s="511" t="s">
        <v>79</v>
      </c>
      <c r="C37" s="512"/>
      <c r="D37" s="512"/>
      <c r="E37" s="513"/>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7">
        <v>7</v>
      </c>
      <c r="B38" s="508" t="s">
        <v>523</v>
      </c>
      <c r="C38" s="509" t="s">
        <v>460</v>
      </c>
      <c r="D38" s="509"/>
      <c r="E38" s="510" t="s">
        <v>460</v>
      </c>
      <c r="F38" s="74">
        <f t="shared" ref="F38:K38" si="15">SUM(F34:F37)</f>
        <v>1</v>
      </c>
      <c r="G38" s="78">
        <f t="shared" si="15"/>
        <v>0.45015311330384483</v>
      </c>
      <c r="H38" s="78">
        <f t="shared" si="15"/>
        <v>0.27301803334467506</v>
      </c>
      <c r="I38" s="78">
        <f t="shared" si="15"/>
        <v>0.1170466144947261</v>
      </c>
      <c r="J38" s="78">
        <f t="shared" si="15"/>
        <v>8.7036406941136443E-2</v>
      </c>
      <c r="K38" s="252">
        <f t="shared" si="15"/>
        <v>7.2745831915617551E-2</v>
      </c>
    </row>
    <row r="39" spans="1:11" ht="12.75" customHeight="1" x14ac:dyDescent="0.2">
      <c r="A39" s="81" t="s">
        <v>80</v>
      </c>
      <c r="B39" s="523" t="s">
        <v>81</v>
      </c>
      <c r="C39" s="524"/>
      <c r="D39" s="524"/>
      <c r="E39" s="525"/>
      <c r="F39" s="82"/>
      <c r="G39" s="83"/>
      <c r="H39" s="84"/>
      <c r="I39" s="84"/>
      <c r="J39" s="84"/>
      <c r="K39" s="85"/>
    </row>
    <row r="40" spans="1:11" x14ac:dyDescent="0.2">
      <c r="A40" s="73">
        <v>1</v>
      </c>
      <c r="B40" s="514" t="s">
        <v>76</v>
      </c>
      <c r="C40" s="515"/>
      <c r="D40" s="515"/>
      <c r="E40" s="516"/>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14" t="s">
        <v>77</v>
      </c>
      <c r="C41" s="515"/>
      <c r="D41" s="515"/>
      <c r="E41" s="516"/>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14" t="s">
        <v>82</v>
      </c>
      <c r="C42" s="515"/>
      <c r="D42" s="515"/>
      <c r="E42" s="516"/>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23" t="s">
        <v>444</v>
      </c>
      <c r="C43" s="524"/>
      <c r="D43" s="524"/>
      <c r="E43" s="525"/>
      <c r="F43" s="82"/>
      <c r="G43" s="83"/>
      <c r="H43" s="84"/>
      <c r="I43" s="84"/>
      <c r="J43" s="84"/>
      <c r="K43" s="85"/>
    </row>
    <row r="44" spans="1:11" x14ac:dyDescent="0.2">
      <c r="A44" s="73">
        <v>1</v>
      </c>
      <c r="B44" s="514" t="s">
        <v>76</v>
      </c>
      <c r="C44" s="515"/>
      <c r="D44" s="515"/>
      <c r="E44" s="516"/>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14" t="s">
        <v>195</v>
      </c>
      <c r="C45" s="515"/>
      <c r="D45" s="515"/>
      <c r="E45" s="516"/>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14" t="s">
        <v>84</v>
      </c>
      <c r="C46" s="515"/>
      <c r="D46" s="515"/>
      <c r="E46" s="516"/>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14" t="s">
        <v>85</v>
      </c>
      <c r="C47" s="515"/>
      <c r="D47" s="515"/>
      <c r="E47" s="516"/>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17" t="s">
        <v>86</v>
      </c>
      <c r="C48" s="518"/>
      <c r="D48" s="518"/>
      <c r="E48" s="519"/>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t="13.5" hidden="1" thickBot="1" x14ac:dyDescent="0.25"/>
    <row r="94" spans="1:12" s="292" customFormat="1" hidden="1" x14ac:dyDescent="0.2">
      <c r="A94" s="291"/>
      <c r="B94" s="487" t="s">
        <v>179</v>
      </c>
      <c r="C94" s="488"/>
      <c r="D94" s="488"/>
      <c r="E94" s="489"/>
      <c r="F94" s="469" t="s">
        <v>87</v>
      </c>
      <c r="G94" s="470"/>
      <c r="H94" s="470"/>
      <c r="I94" s="470"/>
      <c r="J94" s="470"/>
      <c r="K94" s="470"/>
      <c r="L94" s="471"/>
    </row>
    <row r="95" spans="1:12" s="292" customFormat="1" ht="25.5" hidden="1" x14ac:dyDescent="0.2">
      <c r="A95" s="293"/>
      <c r="B95" s="490"/>
      <c r="C95" s="491"/>
      <c r="D95" s="491"/>
      <c r="E95" s="492"/>
      <c r="F95" s="294" t="s">
        <v>182</v>
      </c>
      <c r="G95" s="295" t="s">
        <v>493</v>
      </c>
      <c r="H95" s="296" t="s">
        <v>494</v>
      </c>
      <c r="I95" s="295" t="s">
        <v>392</v>
      </c>
      <c r="J95" s="295" t="s">
        <v>393</v>
      </c>
      <c r="K95" s="295" t="s">
        <v>394</v>
      </c>
      <c r="L95" s="297" t="s">
        <v>41</v>
      </c>
    </row>
    <row r="96" spans="1:12" s="292" customFormat="1" ht="13.5" hidden="1" thickBot="1" x14ac:dyDescent="0.25">
      <c r="A96" s="298"/>
      <c r="B96" s="493"/>
      <c r="C96" s="494"/>
      <c r="D96" s="494"/>
      <c r="E96" s="495"/>
      <c r="F96" s="299" t="s">
        <v>42</v>
      </c>
      <c r="G96" s="300" t="s">
        <v>43</v>
      </c>
      <c r="H96" s="301" t="s">
        <v>44</v>
      </c>
      <c r="I96" s="302" t="s">
        <v>45</v>
      </c>
      <c r="J96" s="302" t="s">
        <v>46</v>
      </c>
      <c r="K96" s="302" t="s">
        <v>47</v>
      </c>
      <c r="L96" s="303" t="s">
        <v>48</v>
      </c>
    </row>
    <row r="97" spans="1:12" s="292" customFormat="1" hidden="1" x14ac:dyDescent="0.2">
      <c r="A97" s="298" t="s">
        <v>72</v>
      </c>
      <c r="B97" s="466" t="s">
        <v>73</v>
      </c>
      <c r="C97" s="467"/>
      <c r="D97" s="467"/>
      <c r="E97" s="468"/>
      <c r="F97" s="304"/>
      <c r="G97" s="305"/>
      <c r="H97" s="306"/>
      <c r="I97" s="307"/>
      <c r="J97" s="307"/>
      <c r="K97" s="307"/>
      <c r="L97" s="308"/>
    </row>
    <row r="98" spans="1:12" s="292" customFormat="1" hidden="1" x14ac:dyDescent="0.2">
      <c r="A98" s="309">
        <v>3</v>
      </c>
      <c r="B98" s="463" t="s">
        <v>496</v>
      </c>
      <c r="C98" s="464"/>
      <c r="D98" s="464"/>
      <c r="E98" s="465"/>
      <c r="F98" s="310">
        <f>SUM(G98:L98)</f>
        <v>0.42191221503912896</v>
      </c>
      <c r="G98" s="311">
        <f t="shared" ref="G98:L102" si="27">(D12+K12)/($J$17+$C$17)</f>
        <v>0.11568560734943859</v>
      </c>
      <c r="H98" s="311">
        <f t="shared" si="27"/>
        <v>0.10547805375978224</v>
      </c>
      <c r="I98" s="311">
        <f t="shared" si="27"/>
        <v>0.13610071452875128</v>
      </c>
      <c r="J98" s="311">
        <f t="shared" si="27"/>
        <v>3.1983667914256553E-2</v>
      </c>
      <c r="K98" s="311">
        <f t="shared" si="27"/>
        <v>1.7693092888737667E-2</v>
      </c>
      <c r="L98" s="312">
        <f t="shared" si="27"/>
        <v>1.497107859816264E-2</v>
      </c>
    </row>
    <row r="99" spans="1:12" s="292" customFormat="1" ht="12.75" hidden="1" customHeight="1" x14ac:dyDescent="0.2">
      <c r="A99" s="309" t="s">
        <v>520</v>
      </c>
      <c r="B99" s="463" t="s">
        <v>497</v>
      </c>
      <c r="C99" s="464" t="s">
        <v>456</v>
      </c>
      <c r="D99" s="464"/>
      <c r="E99" s="465" t="s">
        <v>456</v>
      </c>
      <c r="F99" s="310">
        <f t="shared" ref="F99:F102" si="28">SUM(G99:L99)</f>
        <v>0.13439945559714189</v>
      </c>
      <c r="G99" s="311">
        <f t="shared" si="27"/>
        <v>3.4025178632187819E-2</v>
      </c>
      <c r="H99" s="311">
        <f t="shared" si="27"/>
        <v>2.7220142905750255E-2</v>
      </c>
      <c r="I99" s="311">
        <f t="shared" si="27"/>
        <v>3.9469207213337867E-2</v>
      </c>
      <c r="J99" s="311">
        <f t="shared" si="27"/>
        <v>1.5311330384484519E-2</v>
      </c>
      <c r="K99" s="311">
        <f t="shared" si="27"/>
        <v>1.0888057162300102E-2</v>
      </c>
      <c r="L99" s="312">
        <f t="shared" si="27"/>
        <v>7.4855392990813199E-3</v>
      </c>
    </row>
    <row r="100" spans="1:12" s="292" customFormat="1" ht="12.75" hidden="1" customHeight="1" x14ac:dyDescent="0.2">
      <c r="A100" s="309">
        <v>4</v>
      </c>
      <c r="B100" s="460" t="s">
        <v>77</v>
      </c>
      <c r="C100" s="461"/>
      <c r="D100" s="461"/>
      <c r="E100" s="462"/>
      <c r="F100" s="313">
        <f t="shared" si="28"/>
        <v>0.14834977883633887</v>
      </c>
      <c r="G100" s="314">
        <f t="shared" si="27"/>
        <v>2.1776114324600204E-2</v>
      </c>
      <c r="H100" s="314">
        <f t="shared" si="27"/>
        <v>2.6539639333106498E-2</v>
      </c>
      <c r="I100" s="314">
        <f t="shared" si="27"/>
        <v>4.2191221503912898E-2</v>
      </c>
      <c r="J100" s="314">
        <f t="shared" si="27"/>
        <v>1.6332085743450152E-2</v>
      </c>
      <c r="K100" s="314">
        <f t="shared" si="27"/>
        <v>1.7693092888737667E-2</v>
      </c>
      <c r="L100" s="315">
        <f t="shared" si="27"/>
        <v>2.3817625042531473E-2</v>
      </c>
    </row>
    <row r="101" spans="1:12" s="292" customFormat="1" ht="12.75" hidden="1" customHeight="1" x14ac:dyDescent="0.2">
      <c r="A101" s="309">
        <v>5</v>
      </c>
      <c r="B101" s="460" t="s">
        <v>78</v>
      </c>
      <c r="C101" s="461"/>
      <c r="D101" s="461"/>
      <c r="E101" s="462"/>
      <c r="F101" s="313">
        <f t="shared" si="28"/>
        <v>0.27424293977543385</v>
      </c>
      <c r="G101" s="314">
        <f t="shared" si="27"/>
        <v>6.1245321537938074E-2</v>
      </c>
      <c r="H101" s="314">
        <f t="shared" si="27"/>
        <v>5.1037767948281729E-2</v>
      </c>
      <c r="I101" s="314">
        <f t="shared" si="27"/>
        <v>5.1037767948281729E-2</v>
      </c>
      <c r="J101" s="314">
        <f t="shared" si="27"/>
        <v>4.9676760802994213E-2</v>
      </c>
      <c r="K101" s="314">
        <f t="shared" si="27"/>
        <v>3.7427696495406601E-2</v>
      </c>
      <c r="L101" s="315">
        <f t="shared" si="27"/>
        <v>2.3817625042531473E-2</v>
      </c>
    </row>
    <row r="102" spans="1:12" s="292" customFormat="1" ht="12.75" hidden="1" customHeight="1" x14ac:dyDescent="0.2">
      <c r="A102" s="309">
        <v>6</v>
      </c>
      <c r="B102" s="460" t="s">
        <v>79</v>
      </c>
      <c r="C102" s="461"/>
      <c r="D102" s="461"/>
      <c r="E102" s="462"/>
      <c r="F102" s="313">
        <f t="shared" si="28"/>
        <v>2.1095610751956449E-2</v>
      </c>
      <c r="G102" s="314">
        <f t="shared" si="27"/>
        <v>3.2664171486900305E-3</v>
      </c>
      <c r="H102" s="314">
        <f t="shared" si="27"/>
        <v>3.8788703640694113E-3</v>
      </c>
      <c r="I102" s="314">
        <f t="shared" si="27"/>
        <v>4.2191221503912893E-3</v>
      </c>
      <c r="J102" s="314">
        <f t="shared" si="27"/>
        <v>3.7427696495406599E-3</v>
      </c>
      <c r="K102" s="314">
        <f t="shared" si="27"/>
        <v>3.3344675059544062E-3</v>
      </c>
      <c r="L102" s="315">
        <f t="shared" si="27"/>
        <v>2.6539639333106498E-3</v>
      </c>
    </row>
    <row r="103" spans="1:12" s="292" customFormat="1" ht="12.75" hidden="1" customHeight="1" x14ac:dyDescent="0.2">
      <c r="A103" s="309">
        <v>7</v>
      </c>
      <c r="B103" s="463" t="s">
        <v>519</v>
      </c>
      <c r="C103" s="464" t="s">
        <v>460</v>
      </c>
      <c r="D103" s="464"/>
      <c r="E103" s="465" t="s">
        <v>460</v>
      </c>
      <c r="F103" s="313">
        <f t="shared" ref="F103:L103" si="29">SUM(F98:F102)</f>
        <v>1</v>
      </c>
      <c r="G103" s="316">
        <f t="shared" si="29"/>
        <v>0.2359986389928547</v>
      </c>
      <c r="H103" s="316">
        <f t="shared" si="29"/>
        <v>0.21415447431099016</v>
      </c>
      <c r="I103" s="316">
        <f t="shared" si="29"/>
        <v>0.27301803334467506</v>
      </c>
      <c r="J103" s="316">
        <f t="shared" si="29"/>
        <v>0.1170466144947261</v>
      </c>
      <c r="K103" s="316">
        <f t="shared" si="29"/>
        <v>8.7036406941136443E-2</v>
      </c>
      <c r="L103" s="317">
        <f t="shared" si="29"/>
        <v>7.2745831915617551E-2</v>
      </c>
    </row>
    <row r="104" spans="1:12" s="292" customFormat="1" ht="12.75" hidden="1" customHeight="1" x14ac:dyDescent="0.2">
      <c r="A104" s="318" t="s">
        <v>80</v>
      </c>
      <c r="B104" s="457" t="s">
        <v>81</v>
      </c>
      <c r="C104" s="458"/>
      <c r="D104" s="458"/>
      <c r="E104" s="459"/>
      <c r="F104" s="319"/>
      <c r="G104" s="320"/>
      <c r="H104" s="320"/>
      <c r="I104" s="321"/>
      <c r="J104" s="321"/>
      <c r="K104" s="321"/>
      <c r="L104" s="322"/>
    </row>
    <row r="105" spans="1:12" s="292" customFormat="1" hidden="1" x14ac:dyDescent="0.2">
      <c r="A105" s="323">
        <v>1</v>
      </c>
      <c r="B105" s="451" t="s">
        <v>76</v>
      </c>
      <c r="C105" s="452"/>
      <c r="D105" s="452"/>
      <c r="E105" s="453"/>
      <c r="F105" s="313">
        <f t="shared" ref="F105:F106" si="30">SUM(G105:L105)</f>
        <v>0.65738758029978595</v>
      </c>
      <c r="G105" s="314">
        <f t="shared" ref="G105:L106" si="31">(D20+K20)/($J$22+$C$22)</f>
        <v>0.13383297644539616</v>
      </c>
      <c r="H105" s="314">
        <f t="shared" si="31"/>
        <v>0.11241970021413276</v>
      </c>
      <c r="I105" s="314">
        <f t="shared" si="31"/>
        <v>0.24625267665952891</v>
      </c>
      <c r="J105" s="314">
        <f t="shared" si="31"/>
        <v>8.5653104925053528E-2</v>
      </c>
      <c r="K105" s="314">
        <f t="shared" si="31"/>
        <v>4.8179871520342615E-2</v>
      </c>
      <c r="L105" s="315">
        <f t="shared" si="31"/>
        <v>3.1049250535331904E-2</v>
      </c>
    </row>
    <row r="106" spans="1:12" s="292" customFormat="1" hidden="1" x14ac:dyDescent="0.2">
      <c r="A106" s="323">
        <v>2</v>
      </c>
      <c r="B106" s="451" t="s">
        <v>77</v>
      </c>
      <c r="C106" s="452"/>
      <c r="D106" s="452"/>
      <c r="E106" s="453"/>
      <c r="F106" s="313">
        <f t="shared" si="30"/>
        <v>0.34261241970021417</v>
      </c>
      <c r="G106" s="314">
        <f t="shared" si="31"/>
        <v>6.1027837259100645E-2</v>
      </c>
      <c r="H106" s="314">
        <f t="shared" si="31"/>
        <v>4.068522483940043E-2</v>
      </c>
      <c r="I106" s="314">
        <f t="shared" si="31"/>
        <v>7.4946466809421838E-2</v>
      </c>
      <c r="J106" s="314">
        <f t="shared" si="31"/>
        <v>7.4946466809421838E-2</v>
      </c>
      <c r="K106" s="314">
        <f t="shared" si="31"/>
        <v>5.353319057815846E-2</v>
      </c>
      <c r="L106" s="315">
        <f t="shared" si="31"/>
        <v>3.7473233404710919E-2</v>
      </c>
    </row>
    <row r="107" spans="1:12" s="292" customFormat="1" hidden="1" x14ac:dyDescent="0.2">
      <c r="A107" s="323">
        <v>3</v>
      </c>
      <c r="B107" s="451" t="s">
        <v>82</v>
      </c>
      <c r="C107" s="452"/>
      <c r="D107" s="452"/>
      <c r="E107" s="453"/>
      <c r="F107" s="313">
        <f t="shared" ref="F107:L107" si="32">SUM(F105:F106)</f>
        <v>1</v>
      </c>
      <c r="G107" s="316">
        <f t="shared" ref="G107" si="33">SUM(G105:G106)</f>
        <v>0.19486081370449682</v>
      </c>
      <c r="H107" s="316">
        <f t="shared" si="32"/>
        <v>0.15310492505353318</v>
      </c>
      <c r="I107" s="324">
        <f t="shared" si="32"/>
        <v>0.32119914346895073</v>
      </c>
      <c r="J107" s="324">
        <f>SUM(J105:J106)</f>
        <v>0.16059957173447537</v>
      </c>
      <c r="K107" s="324">
        <f t="shared" si="32"/>
        <v>0.10171306209850108</v>
      </c>
      <c r="L107" s="325">
        <f t="shared" si="32"/>
        <v>6.8522483940042817E-2</v>
      </c>
    </row>
    <row r="108" spans="1:12" s="292" customFormat="1" hidden="1" x14ac:dyDescent="0.2">
      <c r="A108" s="318" t="s">
        <v>83</v>
      </c>
      <c r="B108" s="457" t="s">
        <v>444</v>
      </c>
      <c r="C108" s="458"/>
      <c r="D108" s="458"/>
      <c r="E108" s="459"/>
      <c r="F108" s="319"/>
      <c r="G108" s="320"/>
      <c r="H108" s="320"/>
      <c r="I108" s="321"/>
      <c r="J108" s="321"/>
      <c r="K108" s="321"/>
      <c r="L108" s="322"/>
    </row>
    <row r="109" spans="1:12" s="292" customFormat="1" hidden="1" x14ac:dyDescent="0.2">
      <c r="A109" s="323">
        <v>1</v>
      </c>
      <c r="B109" s="451" t="s">
        <v>76</v>
      </c>
      <c r="C109" s="452"/>
      <c r="D109" s="452"/>
      <c r="E109" s="453"/>
      <c r="F109" s="313">
        <f t="shared" ref="F109:F112" si="34">SUM(G109:L109)</f>
        <v>0.3006219765031099</v>
      </c>
      <c r="G109" s="326">
        <f t="shared" ref="G109:L112" si="35">(D24+K24)/($J$28+$C$28)</f>
        <v>6.2197650310988249E-2</v>
      </c>
      <c r="H109" s="326">
        <f t="shared" si="35"/>
        <v>6.9108500345542501E-2</v>
      </c>
      <c r="I109" s="326">
        <f t="shared" si="35"/>
        <v>7.6019350380096745E-2</v>
      </c>
      <c r="J109" s="326">
        <f t="shared" si="35"/>
        <v>3.8009675190048373E-2</v>
      </c>
      <c r="K109" s="326">
        <f t="shared" si="35"/>
        <v>3.1098825155494125E-2</v>
      </c>
      <c r="L109" s="327">
        <f t="shared" si="35"/>
        <v>2.4187975120939877E-2</v>
      </c>
    </row>
    <row r="110" spans="1:12" s="292" customFormat="1" hidden="1" x14ac:dyDescent="0.2">
      <c r="A110" s="323">
        <v>2</v>
      </c>
      <c r="B110" s="451" t="s">
        <v>195</v>
      </c>
      <c r="C110" s="452"/>
      <c r="D110" s="452"/>
      <c r="E110" s="453"/>
      <c r="F110" s="313">
        <f t="shared" si="34"/>
        <v>0.30407740152038704</v>
      </c>
      <c r="G110" s="326">
        <f t="shared" si="35"/>
        <v>7.2563925362819623E-2</v>
      </c>
      <c r="H110" s="326">
        <f t="shared" si="35"/>
        <v>4.8375950241879753E-2</v>
      </c>
      <c r="I110" s="326">
        <f t="shared" si="35"/>
        <v>7.9474775397373881E-2</v>
      </c>
      <c r="J110" s="326">
        <f t="shared" si="35"/>
        <v>4.8375950241879753E-2</v>
      </c>
      <c r="K110" s="326">
        <f t="shared" si="35"/>
        <v>3.455425017277125E-2</v>
      </c>
      <c r="L110" s="327">
        <f t="shared" si="35"/>
        <v>2.0732550103662751E-2</v>
      </c>
    </row>
    <row r="111" spans="1:12" s="292" customFormat="1" hidden="1" x14ac:dyDescent="0.2">
      <c r="A111" s="323">
        <v>3</v>
      </c>
      <c r="B111" s="451" t="s">
        <v>84</v>
      </c>
      <c r="C111" s="452"/>
      <c r="D111" s="452"/>
      <c r="E111" s="453"/>
      <c r="F111" s="313">
        <f t="shared" si="34"/>
        <v>0.35038009675190046</v>
      </c>
      <c r="G111" s="326">
        <f t="shared" si="35"/>
        <v>5.6668970283344854E-2</v>
      </c>
      <c r="H111" s="326">
        <f t="shared" si="35"/>
        <v>6.08154803040774E-2</v>
      </c>
      <c r="I111" s="326">
        <f t="shared" si="35"/>
        <v>6.9108500345542501E-2</v>
      </c>
      <c r="J111" s="326">
        <f t="shared" si="35"/>
        <v>3.5936420179682099E-2</v>
      </c>
      <c r="K111" s="326">
        <f t="shared" si="35"/>
        <v>6.2197650310988249E-2</v>
      </c>
      <c r="L111" s="327">
        <f t="shared" si="35"/>
        <v>6.5653075328265378E-2</v>
      </c>
    </row>
    <row r="112" spans="1:12" s="292" customFormat="1" hidden="1" x14ac:dyDescent="0.2">
      <c r="A112" s="323">
        <v>4</v>
      </c>
      <c r="B112" s="451" t="s">
        <v>85</v>
      </c>
      <c r="C112" s="452"/>
      <c r="D112" s="452"/>
      <c r="E112" s="453"/>
      <c r="F112" s="313">
        <f t="shared" si="34"/>
        <v>4.4920525224602631E-2</v>
      </c>
      <c r="G112" s="326">
        <f t="shared" si="35"/>
        <v>8.2930200414651004E-3</v>
      </c>
      <c r="H112" s="326">
        <f t="shared" si="35"/>
        <v>5.5286800276433999E-3</v>
      </c>
      <c r="I112" s="326">
        <f t="shared" si="35"/>
        <v>8.9841050449205248E-3</v>
      </c>
      <c r="J112" s="326">
        <f t="shared" si="35"/>
        <v>1.10573600552868E-2</v>
      </c>
      <c r="K112" s="326">
        <f t="shared" si="35"/>
        <v>6.2197650310988253E-3</v>
      </c>
      <c r="L112" s="327">
        <f t="shared" si="35"/>
        <v>4.8375950241879755E-3</v>
      </c>
    </row>
    <row r="113" spans="1:12" s="292" customFormat="1" ht="13.5" hidden="1" thickBot="1" x14ac:dyDescent="0.25">
      <c r="A113" s="328">
        <v>5</v>
      </c>
      <c r="B113" s="454" t="s">
        <v>86</v>
      </c>
      <c r="C113" s="455"/>
      <c r="D113" s="455"/>
      <c r="E113" s="456"/>
      <c r="F113" s="329">
        <f t="shared" ref="F113:L113" si="36">SUM(F109:F112)</f>
        <v>1</v>
      </c>
      <c r="G113" s="330">
        <f t="shared" ref="G113" si="37">SUM(G109:G112)</f>
        <v>0.19972356599861782</v>
      </c>
      <c r="H113" s="330">
        <f t="shared" si="36"/>
        <v>0.18382861091914304</v>
      </c>
      <c r="I113" s="331">
        <f t="shared" si="36"/>
        <v>0.23358673116793366</v>
      </c>
      <c r="J113" s="331">
        <f>SUM(J109:J112)</f>
        <v>0.13337940566689702</v>
      </c>
      <c r="K113" s="331">
        <f t="shared" si="36"/>
        <v>0.13407049067035245</v>
      </c>
      <c r="L113" s="33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74" workbookViewId="0">
      <selection activeCell="A77" sqref="A77"/>
    </sheetView>
  </sheetViews>
  <sheetFormatPr defaultRowHeight="12.75" x14ac:dyDescent="0.2"/>
  <cols>
    <col min="1" max="1" width="62.140625" customWidth="1"/>
    <col min="2" max="2" width="14" customWidth="1"/>
  </cols>
  <sheetData>
    <row r="1" spans="1:9" x14ac:dyDescent="0.2">
      <c r="A1" s="172" t="s">
        <v>423</v>
      </c>
    </row>
    <row r="3" spans="1:9" ht="13.5" thickBot="1" x14ac:dyDescent="0.25">
      <c r="A3" s="129" t="s">
        <v>196</v>
      </c>
      <c r="B3">
        <v>123456789</v>
      </c>
    </row>
    <row r="4" spans="1:9" x14ac:dyDescent="0.2">
      <c r="A4" t="s">
        <v>197</v>
      </c>
      <c r="B4">
        <v>512304882</v>
      </c>
      <c r="D4" s="356" t="s">
        <v>452</v>
      </c>
      <c r="E4" s="357"/>
      <c r="F4" s="357"/>
      <c r="G4" s="357"/>
      <c r="H4" s="357"/>
      <c r="I4" s="358"/>
    </row>
    <row r="5" spans="1:9" ht="13.5" thickBot="1" x14ac:dyDescent="0.25">
      <c r="A5" t="s">
        <v>198</v>
      </c>
      <c r="B5">
        <v>520042169</v>
      </c>
      <c r="D5" s="359"/>
      <c r="E5" s="360"/>
      <c r="F5" s="360"/>
      <c r="G5" s="360"/>
      <c r="H5" s="360"/>
      <c r="I5" s="361"/>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2" x14ac:dyDescent="0.2">
      <c r="A17" t="s">
        <v>208</v>
      </c>
      <c r="B17">
        <v>520004078</v>
      </c>
    </row>
    <row r="18" spans="1:2" x14ac:dyDescent="0.2">
      <c r="A18" t="s">
        <v>209</v>
      </c>
      <c r="B18">
        <v>512267592</v>
      </c>
    </row>
    <row r="19" spans="1:2" x14ac:dyDescent="0.2">
      <c r="A19" t="s">
        <v>210</v>
      </c>
      <c r="B19">
        <v>513136895</v>
      </c>
    </row>
    <row r="20" spans="1:2" x14ac:dyDescent="0.2">
      <c r="A20" t="s">
        <v>211</v>
      </c>
      <c r="B20">
        <v>512224767</v>
      </c>
    </row>
    <row r="21" spans="1:2" x14ac:dyDescent="0.2">
      <c r="A21" t="s">
        <v>212</v>
      </c>
      <c r="B21">
        <v>520032566</v>
      </c>
    </row>
    <row r="22" spans="1:2" x14ac:dyDescent="0.2">
      <c r="A22" t="s">
        <v>389</v>
      </c>
      <c r="B22">
        <v>513910703</v>
      </c>
    </row>
    <row r="23" spans="1:2" x14ac:dyDescent="0.2">
      <c r="A23" s="130" t="s">
        <v>213</v>
      </c>
      <c r="B23">
        <v>514383272</v>
      </c>
    </row>
    <row r="24" spans="1:2" x14ac:dyDescent="0.2">
      <c r="A24" t="s">
        <v>214</v>
      </c>
      <c r="B24">
        <v>510888985</v>
      </c>
    </row>
    <row r="25" spans="1:2" x14ac:dyDescent="0.2">
      <c r="A25" t="s">
        <v>215</v>
      </c>
      <c r="B25">
        <v>520024647</v>
      </c>
    </row>
    <row r="26" spans="1:2" x14ac:dyDescent="0.2">
      <c r="A26" t="s">
        <v>216</v>
      </c>
      <c r="B26">
        <v>511423048</v>
      </c>
    </row>
    <row r="27" spans="1:2" x14ac:dyDescent="0.2">
      <c r="A27" t="s">
        <v>217</v>
      </c>
      <c r="B27">
        <v>520019688</v>
      </c>
    </row>
    <row r="28" spans="1:2" x14ac:dyDescent="0.2">
      <c r="A28" t="s">
        <v>218</v>
      </c>
      <c r="B28">
        <v>520004896</v>
      </c>
    </row>
    <row r="29" spans="1:2" x14ac:dyDescent="0.2">
      <c r="A29" t="s">
        <v>219</v>
      </c>
      <c r="B29">
        <v>512300757</v>
      </c>
    </row>
    <row r="30" spans="1:2" x14ac:dyDescent="0.2">
      <c r="A30" t="s">
        <v>220</v>
      </c>
      <c r="B30">
        <v>570011445</v>
      </c>
    </row>
    <row r="31" spans="1:2" x14ac:dyDescent="0.2">
      <c r="A31" t="s">
        <v>221</v>
      </c>
      <c r="B31">
        <v>513574699</v>
      </c>
    </row>
    <row r="32" spans="1:2"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01" t="s">
        <v>531</v>
      </c>
      <c r="B198" s="201">
        <v>512237744</v>
      </c>
    </row>
    <row r="199" spans="1:2" x14ac:dyDescent="0.2">
      <c r="A199" s="343"/>
      <c r="B199" s="343"/>
    </row>
    <row r="200" spans="1:2" x14ac:dyDescent="0.2">
      <c r="A200" s="343"/>
      <c r="B200" s="343"/>
    </row>
    <row r="201" spans="1:2" x14ac:dyDescent="0.2">
      <c r="A201" s="343"/>
      <c r="B201" s="343"/>
    </row>
    <row r="202" spans="1:2" x14ac:dyDescent="0.2">
      <c r="A202" s="343"/>
      <c r="B202" s="343"/>
    </row>
    <row r="203" spans="1:2" x14ac:dyDescent="0.2">
      <c r="A203" s="343"/>
      <c r="B203" s="343"/>
    </row>
    <row r="204" spans="1:2" x14ac:dyDescent="0.2">
      <c r="A204" s="343"/>
      <c r="B204" s="343"/>
    </row>
    <row r="205" spans="1:2" x14ac:dyDescent="0.2">
      <c r="A205" s="343"/>
      <c r="B205" s="343"/>
    </row>
    <row r="206" spans="1:2" x14ac:dyDescent="0.2">
      <c r="A206" s="343"/>
      <c r="B206" s="343"/>
    </row>
    <row r="207" spans="1:2" x14ac:dyDescent="0.2">
      <c r="A207" s="343"/>
      <c r="B207" s="343"/>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16" activePane="bottomRight" state="frozen"/>
      <selection activeCell="G33" sqref="G33"/>
      <selection pane="topRight" activeCell="G33" sqref="G33"/>
      <selection pane="bottomLeft" activeCell="G33" sqref="G33"/>
      <selection pane="bottomRight" activeCell="E10" sqref="E1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50" t="str">
        <f>הוראות!B18</f>
        <v>נספח א1 מספרי תביעות בביטוח כללי</v>
      </c>
    </row>
    <row r="2" spans="1:145" ht="20.25" x14ac:dyDescent="0.2">
      <c r="B2" s="174" t="str">
        <f>הוראות!B13</f>
        <v>החברה המנהלת של רום קרן ההשתלמות לעובדי הרשויות המקומיות בע"מ</v>
      </c>
    </row>
    <row r="3" spans="1:145" ht="15.75" x14ac:dyDescent="0.25">
      <c r="B3" s="173" t="str">
        <f>CONCATENATE(הוראות!Z13,הוראות!F13)</f>
        <v>הנתונים ביחידות בודדות לשנת 2025</v>
      </c>
    </row>
    <row r="4" spans="1:145" ht="12.75" customHeight="1" x14ac:dyDescent="0.2">
      <c r="B4" s="172" t="s">
        <v>423</v>
      </c>
      <c r="C4" s="390" t="s">
        <v>26</v>
      </c>
      <c r="D4" s="391"/>
      <c r="E4" s="391"/>
      <c r="F4" s="391"/>
      <c r="G4" s="391"/>
      <c r="H4" s="391"/>
      <c r="I4" s="392"/>
      <c r="J4" s="397" t="s">
        <v>27</v>
      </c>
      <c r="K4" s="398"/>
      <c r="L4" s="398"/>
      <c r="M4" s="398"/>
      <c r="N4" s="398"/>
      <c r="O4" s="398"/>
      <c r="P4" s="398"/>
      <c r="Q4" s="398"/>
      <c r="R4" s="398"/>
      <c r="S4" s="398"/>
      <c r="T4" s="398"/>
      <c r="U4" s="398"/>
      <c r="V4" s="398"/>
      <c r="W4" s="399"/>
      <c r="X4" s="397" t="s">
        <v>527</v>
      </c>
      <c r="Y4" s="398"/>
      <c r="Z4" s="398"/>
      <c r="AA4" s="398"/>
      <c r="AB4" s="398"/>
      <c r="AC4" s="398"/>
      <c r="AD4" s="398"/>
      <c r="AE4" s="398"/>
      <c r="AF4" s="398"/>
      <c r="AG4" s="398"/>
      <c r="AH4" s="398"/>
      <c r="AI4" s="398"/>
      <c r="AJ4" s="398"/>
      <c r="AK4" s="399"/>
      <c r="AL4" s="397" t="s">
        <v>528</v>
      </c>
      <c r="AM4" s="398"/>
      <c r="AN4" s="398"/>
      <c r="AO4" s="398"/>
      <c r="AP4" s="398"/>
      <c r="AQ4" s="398"/>
      <c r="AR4" s="398"/>
      <c r="AS4" s="398"/>
      <c r="AT4" s="398"/>
      <c r="AU4" s="398"/>
      <c r="AV4" s="398"/>
      <c r="AW4" s="398"/>
      <c r="AX4" s="398"/>
      <c r="AY4" s="399"/>
    </row>
    <row r="5" spans="1:145" ht="12.75" customHeight="1" x14ac:dyDescent="0.2">
      <c r="C5" s="393"/>
      <c r="D5" s="394"/>
      <c r="E5" s="395"/>
      <c r="F5" s="395"/>
      <c r="G5" s="395"/>
      <c r="H5" s="395"/>
      <c r="I5" s="396"/>
      <c r="J5" s="400" t="s">
        <v>28</v>
      </c>
      <c r="K5" s="401"/>
      <c r="L5" s="401"/>
      <c r="M5" s="401"/>
      <c r="N5" s="401"/>
      <c r="O5" s="401"/>
      <c r="P5" s="402"/>
      <c r="Q5" s="400" t="s">
        <v>29</v>
      </c>
      <c r="R5" s="401"/>
      <c r="S5" s="401"/>
      <c r="T5" s="401"/>
      <c r="U5" s="401"/>
      <c r="V5" s="401"/>
      <c r="W5" s="402"/>
      <c r="X5" s="400" t="s">
        <v>30</v>
      </c>
      <c r="Y5" s="388"/>
      <c r="Z5" s="388"/>
      <c r="AA5" s="388"/>
      <c r="AB5" s="388"/>
      <c r="AC5" s="388"/>
      <c r="AD5" s="389"/>
      <c r="AE5" s="400" t="s">
        <v>31</v>
      </c>
      <c r="AF5" s="388"/>
      <c r="AG5" s="388"/>
      <c r="AH5" s="388"/>
      <c r="AI5" s="388"/>
      <c r="AJ5" s="388"/>
      <c r="AK5" s="389"/>
      <c r="AL5" s="400" t="s">
        <v>30</v>
      </c>
      <c r="AM5" s="388"/>
      <c r="AN5" s="388"/>
      <c r="AO5" s="388"/>
      <c r="AP5" s="388"/>
      <c r="AQ5" s="388"/>
      <c r="AR5" s="389"/>
      <c r="AS5" s="400" t="s">
        <v>31</v>
      </c>
      <c r="AT5" s="388"/>
      <c r="AU5" s="388"/>
      <c r="AV5" s="388"/>
      <c r="AW5" s="388"/>
      <c r="AX5" s="388"/>
      <c r="AY5" s="389"/>
    </row>
    <row r="6" spans="1:145" ht="12.75" customHeight="1" x14ac:dyDescent="0.2">
      <c r="C6" s="371" t="s">
        <v>32</v>
      </c>
      <c r="D6" s="245"/>
      <c r="E6" s="373" t="s">
        <v>33</v>
      </c>
      <c r="F6" s="373"/>
      <c r="G6" s="373"/>
      <c r="H6" s="373"/>
      <c r="I6" s="374"/>
      <c r="J6" s="371" t="str">
        <f>C6</f>
        <v>סה"כ מספר תביעות</v>
      </c>
      <c r="K6" s="388" t="s">
        <v>33</v>
      </c>
      <c r="L6" s="388"/>
      <c r="M6" s="388"/>
      <c r="N6" s="388"/>
      <c r="O6" s="388"/>
      <c r="P6" s="389"/>
      <c r="Q6" s="371" t="str">
        <f>C6</f>
        <v>סה"כ מספר תביעות</v>
      </c>
      <c r="R6" s="388" t="s">
        <v>33</v>
      </c>
      <c r="S6" s="388"/>
      <c r="T6" s="388"/>
      <c r="U6" s="388"/>
      <c r="V6" s="388"/>
      <c r="W6" s="389"/>
      <c r="X6" s="371" t="str">
        <f>C6</f>
        <v>סה"כ מספר תביעות</v>
      </c>
      <c r="Y6" s="388" t="s">
        <v>33</v>
      </c>
      <c r="Z6" s="388"/>
      <c r="AA6" s="388"/>
      <c r="AB6" s="388"/>
      <c r="AC6" s="388"/>
      <c r="AD6" s="389"/>
      <c r="AE6" s="371" t="str">
        <f>J6</f>
        <v>סה"כ מספר תביעות</v>
      </c>
      <c r="AF6" s="388" t="s">
        <v>33</v>
      </c>
      <c r="AG6" s="388"/>
      <c r="AH6" s="388"/>
      <c r="AI6" s="388"/>
      <c r="AJ6" s="388"/>
      <c r="AK6" s="389"/>
      <c r="AL6" s="371" t="str">
        <f>Q6</f>
        <v>סה"כ מספר תביעות</v>
      </c>
      <c r="AM6" s="388" t="s">
        <v>33</v>
      </c>
      <c r="AN6" s="388"/>
      <c r="AO6" s="388"/>
      <c r="AP6" s="388"/>
      <c r="AQ6" s="388"/>
      <c r="AR6" s="389"/>
      <c r="AS6" s="371" t="str">
        <f>X6</f>
        <v>סה"כ מספר תביעות</v>
      </c>
      <c r="AT6" s="388" t="s">
        <v>33</v>
      </c>
      <c r="AU6" s="388"/>
      <c r="AV6" s="388"/>
      <c r="AW6" s="388"/>
      <c r="AX6" s="388"/>
      <c r="AY6" s="389"/>
    </row>
    <row r="7" spans="1:145" ht="25.5" customHeight="1" x14ac:dyDescent="0.2">
      <c r="B7" s="369" t="s">
        <v>34</v>
      </c>
      <c r="C7" s="372"/>
      <c r="D7" s="225" t="s">
        <v>500</v>
      </c>
      <c r="E7" s="44" t="s">
        <v>501</v>
      </c>
      <c r="F7" s="44" t="s">
        <v>36</v>
      </c>
      <c r="G7" s="44" t="s">
        <v>37</v>
      </c>
      <c r="H7" s="44" t="s">
        <v>38</v>
      </c>
      <c r="I7" s="151" t="s">
        <v>39</v>
      </c>
      <c r="J7" s="372"/>
      <c r="K7" s="225" t="s">
        <v>493</v>
      </c>
      <c r="L7" s="44" t="s">
        <v>494</v>
      </c>
      <c r="M7" s="44" t="s">
        <v>392</v>
      </c>
      <c r="N7" s="44" t="s">
        <v>393</v>
      </c>
      <c r="O7" s="44" t="s">
        <v>394</v>
      </c>
      <c r="P7" s="151" t="s">
        <v>41</v>
      </c>
      <c r="Q7" s="372"/>
      <c r="R7" s="225" t="s">
        <v>493</v>
      </c>
      <c r="S7" s="44" t="s">
        <v>494</v>
      </c>
      <c r="T7" s="44" t="s">
        <v>392</v>
      </c>
      <c r="U7" s="44" t="s">
        <v>393</v>
      </c>
      <c r="V7" s="44" t="s">
        <v>394</v>
      </c>
      <c r="W7" s="151" t="s">
        <v>41</v>
      </c>
      <c r="X7" s="372"/>
      <c r="Y7" s="225" t="s">
        <v>493</v>
      </c>
      <c r="Z7" s="44" t="s">
        <v>494</v>
      </c>
      <c r="AA7" s="44" t="s">
        <v>392</v>
      </c>
      <c r="AB7" s="44" t="s">
        <v>393</v>
      </c>
      <c r="AC7" s="44" t="s">
        <v>394</v>
      </c>
      <c r="AD7" s="151" t="s">
        <v>41</v>
      </c>
      <c r="AE7" s="372"/>
      <c r="AF7" s="225" t="s">
        <v>493</v>
      </c>
      <c r="AG7" s="44" t="s">
        <v>494</v>
      </c>
      <c r="AH7" s="44" t="s">
        <v>392</v>
      </c>
      <c r="AI7" s="44" t="s">
        <v>393</v>
      </c>
      <c r="AJ7" s="44" t="s">
        <v>394</v>
      </c>
      <c r="AK7" s="151" t="s">
        <v>41</v>
      </c>
      <c r="AL7" s="372"/>
      <c r="AM7" s="225" t="s">
        <v>493</v>
      </c>
      <c r="AN7" s="44" t="s">
        <v>494</v>
      </c>
      <c r="AO7" s="44" t="s">
        <v>392</v>
      </c>
      <c r="AP7" s="44" t="s">
        <v>393</v>
      </c>
      <c r="AQ7" s="44" t="s">
        <v>394</v>
      </c>
      <c r="AR7" s="151" t="s">
        <v>41</v>
      </c>
      <c r="AS7" s="372"/>
      <c r="AT7" s="225" t="s">
        <v>493</v>
      </c>
      <c r="AU7" s="44" t="s">
        <v>494</v>
      </c>
      <c r="AV7" s="44" t="s">
        <v>392</v>
      </c>
      <c r="AW7" s="44" t="s">
        <v>393</v>
      </c>
      <c r="AX7" s="44" t="s">
        <v>394</v>
      </c>
      <c r="AY7" s="151" t="s">
        <v>41</v>
      </c>
    </row>
    <row r="8" spans="1:145" ht="12.75" customHeight="1" x14ac:dyDescent="0.2">
      <c r="B8" s="370"/>
      <c r="C8" s="232" t="s">
        <v>42</v>
      </c>
      <c r="D8" s="246" t="s">
        <v>43</v>
      </c>
      <c r="E8" s="227" t="s">
        <v>44</v>
      </c>
      <c r="F8" s="152" t="s">
        <v>45</v>
      </c>
      <c r="G8" s="152" t="s">
        <v>46</v>
      </c>
      <c r="H8" s="152" t="s">
        <v>47</v>
      </c>
      <c r="I8" s="153" t="s">
        <v>48</v>
      </c>
      <c r="J8" s="231" t="s">
        <v>49</v>
      </c>
      <c r="K8" s="111" t="s">
        <v>50</v>
      </c>
      <c r="L8" s="52" t="s">
        <v>51</v>
      </c>
      <c r="M8" s="52" t="s">
        <v>52</v>
      </c>
      <c r="N8" s="52" t="s">
        <v>53</v>
      </c>
      <c r="O8" s="56" t="s">
        <v>54</v>
      </c>
      <c r="P8" s="54" t="s">
        <v>55</v>
      </c>
      <c r="Q8" s="232" t="s">
        <v>56</v>
      </c>
      <c r="R8" s="111" t="s">
        <v>57</v>
      </c>
      <c r="S8" s="52" t="s">
        <v>58</v>
      </c>
      <c r="T8" s="52" t="s">
        <v>59</v>
      </c>
      <c r="U8" s="56" t="s">
        <v>60</v>
      </c>
      <c r="V8" s="54" t="s">
        <v>61</v>
      </c>
      <c r="W8" s="52" t="s">
        <v>62</v>
      </c>
      <c r="X8" s="232" t="s">
        <v>63</v>
      </c>
      <c r="Y8" s="111" t="s">
        <v>64</v>
      </c>
      <c r="Z8" s="52" t="s">
        <v>65</v>
      </c>
      <c r="AA8" s="56" t="s">
        <v>66</v>
      </c>
      <c r="AB8" s="54" t="s">
        <v>67</v>
      </c>
      <c r="AC8" s="52" t="s">
        <v>68</v>
      </c>
      <c r="AD8" s="52" t="s">
        <v>69</v>
      </c>
      <c r="AE8" s="232"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4" t="s">
        <v>72</v>
      </c>
      <c r="B9" s="155" t="s">
        <v>73</v>
      </c>
      <c r="C9" s="237"/>
      <c r="D9" s="241"/>
      <c r="E9" s="106"/>
      <c r="F9" s="107"/>
      <c r="G9" s="107"/>
      <c r="H9" s="107"/>
      <c r="I9" s="156"/>
      <c r="J9" s="237"/>
      <c r="K9" s="106"/>
      <c r="L9" s="107"/>
      <c r="M9" s="107"/>
      <c r="N9" s="107"/>
      <c r="O9" s="107"/>
      <c r="P9" s="156"/>
      <c r="Q9" s="237"/>
      <c r="R9" s="106"/>
      <c r="S9" s="107"/>
      <c r="T9" s="107"/>
      <c r="U9" s="107"/>
      <c r="V9" s="107"/>
      <c r="W9" s="156"/>
      <c r="X9" s="237"/>
      <c r="Y9" s="106"/>
      <c r="Z9" s="107"/>
      <c r="AA9" s="107"/>
      <c r="AB9" s="107"/>
      <c r="AC9" s="107"/>
      <c r="AD9" s="156"/>
      <c r="AE9" s="237"/>
      <c r="AF9" s="275"/>
      <c r="AG9" s="107"/>
      <c r="AH9" s="107"/>
      <c r="AI9" s="107"/>
      <c r="AJ9" s="107"/>
      <c r="AK9" s="156"/>
      <c r="AL9" s="237"/>
      <c r="AM9" s="106"/>
      <c r="AN9" s="107"/>
      <c r="AO9" s="107"/>
      <c r="AP9" s="107"/>
      <c r="AQ9" s="107"/>
      <c r="AR9" s="156"/>
      <c r="AS9" s="237"/>
      <c r="AT9" s="275"/>
      <c r="AU9" s="107"/>
      <c r="AV9" s="107"/>
      <c r="AW9" s="107"/>
      <c r="AX9" s="107"/>
      <c r="AY9" s="156"/>
    </row>
    <row r="10" spans="1:145" x14ac:dyDescent="0.2">
      <c r="A10" s="157">
        <v>1</v>
      </c>
      <c r="B10" s="158" t="s">
        <v>74</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75</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496</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11" customFormat="1" x14ac:dyDescent="0.2">
      <c r="A13" s="157" t="s">
        <v>520</v>
      </c>
      <c r="B13" s="158" t="s">
        <v>497</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7">
        <v>4</v>
      </c>
      <c r="B14" s="158" t="s">
        <v>77</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78</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79</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519</v>
      </c>
      <c r="C17" s="235">
        <f t="shared" ref="C17:AK17" si="0">SUM(C12:C16)</f>
        <v>0</v>
      </c>
      <c r="D17" s="32">
        <f t="shared" si="0"/>
        <v>0</v>
      </c>
      <c r="E17" s="32">
        <f t="shared" si="0"/>
        <v>0</v>
      </c>
      <c r="F17" s="28">
        <f t="shared" si="0"/>
        <v>0</v>
      </c>
      <c r="G17" s="28">
        <f t="shared" si="0"/>
        <v>0</v>
      </c>
      <c r="H17" s="28">
        <f t="shared" si="0"/>
        <v>0</v>
      </c>
      <c r="I17" s="28">
        <f t="shared" si="0"/>
        <v>0</v>
      </c>
      <c r="J17" s="235">
        <f t="shared" si="0"/>
        <v>0</v>
      </c>
      <c r="K17" s="32">
        <f t="shared" si="0"/>
        <v>0</v>
      </c>
      <c r="L17" s="32">
        <f t="shared" si="0"/>
        <v>0</v>
      </c>
      <c r="M17" s="28">
        <f t="shared" si="0"/>
        <v>0</v>
      </c>
      <c r="N17" s="28">
        <f t="shared" si="0"/>
        <v>0</v>
      </c>
      <c r="O17" s="28">
        <f t="shared" si="0"/>
        <v>0</v>
      </c>
      <c r="P17" s="28">
        <f t="shared" si="0"/>
        <v>0</v>
      </c>
      <c r="Q17" s="235">
        <f t="shared" si="0"/>
        <v>0</v>
      </c>
      <c r="R17" s="32">
        <f t="shared" si="0"/>
        <v>0</v>
      </c>
      <c r="S17" s="32">
        <f t="shared" si="0"/>
        <v>0</v>
      </c>
      <c r="T17" s="28">
        <f t="shared" si="0"/>
        <v>0</v>
      </c>
      <c r="U17" s="28">
        <f t="shared" si="0"/>
        <v>0</v>
      </c>
      <c r="V17" s="28">
        <f t="shared" si="0"/>
        <v>0</v>
      </c>
      <c r="W17" s="28">
        <f t="shared" si="0"/>
        <v>0</v>
      </c>
      <c r="X17" s="235">
        <f t="shared" si="0"/>
        <v>0</v>
      </c>
      <c r="Y17" s="32">
        <f t="shared" si="0"/>
        <v>0</v>
      </c>
      <c r="Z17" s="32">
        <f t="shared" si="0"/>
        <v>0</v>
      </c>
      <c r="AA17" s="28">
        <f t="shared" si="0"/>
        <v>0</v>
      </c>
      <c r="AB17" s="28">
        <f t="shared" si="0"/>
        <v>0</v>
      </c>
      <c r="AC17" s="28">
        <f t="shared" si="0"/>
        <v>0</v>
      </c>
      <c r="AD17" s="28">
        <f t="shared" si="0"/>
        <v>0</v>
      </c>
      <c r="AE17" s="235">
        <f t="shared" si="0"/>
        <v>0</v>
      </c>
      <c r="AF17" s="32">
        <f t="shared" si="0"/>
        <v>0</v>
      </c>
      <c r="AG17" s="32">
        <f t="shared" si="0"/>
        <v>0</v>
      </c>
      <c r="AH17" s="28">
        <f t="shared" si="0"/>
        <v>0</v>
      </c>
      <c r="AI17" s="28">
        <f t="shared" si="0"/>
        <v>0</v>
      </c>
      <c r="AJ17" s="28">
        <f t="shared" si="0"/>
        <v>0</v>
      </c>
      <c r="AK17" s="28">
        <f t="shared" si="0"/>
        <v>0</v>
      </c>
      <c r="AL17" s="235">
        <f t="shared" ref="AL17:AY17" si="1">SUM(AL12:AL16)</f>
        <v>0</v>
      </c>
      <c r="AM17" s="32">
        <f t="shared" si="1"/>
        <v>0</v>
      </c>
      <c r="AN17" s="32">
        <f t="shared" si="1"/>
        <v>0</v>
      </c>
      <c r="AO17" s="28">
        <f t="shared" si="1"/>
        <v>0</v>
      </c>
      <c r="AP17" s="28">
        <f t="shared" si="1"/>
        <v>0</v>
      </c>
      <c r="AQ17" s="28">
        <f t="shared" si="1"/>
        <v>0</v>
      </c>
      <c r="AR17" s="28">
        <f t="shared" si="1"/>
        <v>0</v>
      </c>
      <c r="AS17" s="235">
        <f t="shared" si="1"/>
        <v>0</v>
      </c>
      <c r="AT17" s="32">
        <f t="shared" si="1"/>
        <v>0</v>
      </c>
      <c r="AU17" s="32">
        <f t="shared" si="1"/>
        <v>0</v>
      </c>
      <c r="AV17" s="28">
        <f t="shared" si="1"/>
        <v>0</v>
      </c>
      <c r="AW17" s="28">
        <f t="shared" si="1"/>
        <v>0</v>
      </c>
      <c r="AX17" s="28">
        <f t="shared" si="1"/>
        <v>0</v>
      </c>
      <c r="AY17" s="28">
        <f t="shared" si="1"/>
        <v>0</v>
      </c>
    </row>
    <row r="18" spans="1:51" x14ac:dyDescent="0.2">
      <c r="A18" s="157">
        <v>8</v>
      </c>
      <c r="B18" s="158" t="s">
        <v>522</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80</v>
      </c>
      <c r="B19" s="160" t="s">
        <v>81</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82</v>
      </c>
      <c r="C22" s="235">
        <f t="shared" ref="C22:AJ22" si="2">SUM(C20:C21)</f>
        <v>0</v>
      </c>
      <c r="D22" s="32">
        <f t="shared" si="2"/>
        <v>0</v>
      </c>
      <c r="E22" s="32">
        <f t="shared" si="2"/>
        <v>0</v>
      </c>
      <c r="F22" s="28">
        <f t="shared" si="2"/>
        <v>0</v>
      </c>
      <c r="G22" s="28">
        <f t="shared" si="2"/>
        <v>0</v>
      </c>
      <c r="H22" s="28">
        <f t="shared" si="2"/>
        <v>0</v>
      </c>
      <c r="I22" s="28">
        <f t="shared" si="2"/>
        <v>0</v>
      </c>
      <c r="J22" s="235">
        <f t="shared" si="2"/>
        <v>0</v>
      </c>
      <c r="K22" s="32">
        <f t="shared" si="2"/>
        <v>0</v>
      </c>
      <c r="L22" s="28">
        <f t="shared" si="2"/>
        <v>0</v>
      </c>
      <c r="M22" s="28">
        <f t="shared" si="2"/>
        <v>0</v>
      </c>
      <c r="N22" s="28">
        <f t="shared" si="2"/>
        <v>0</v>
      </c>
      <c r="O22" s="28">
        <f t="shared" si="2"/>
        <v>0</v>
      </c>
      <c r="P22" s="28">
        <f t="shared" si="2"/>
        <v>0</v>
      </c>
      <c r="Q22" s="235">
        <f t="shared" si="2"/>
        <v>0</v>
      </c>
      <c r="R22" s="32">
        <f t="shared" si="2"/>
        <v>0</v>
      </c>
      <c r="S22" s="28">
        <f t="shared" si="2"/>
        <v>0</v>
      </c>
      <c r="T22" s="28">
        <f t="shared" si="2"/>
        <v>0</v>
      </c>
      <c r="U22" s="28">
        <f t="shared" si="2"/>
        <v>0</v>
      </c>
      <c r="V22" s="28">
        <f t="shared" si="2"/>
        <v>0</v>
      </c>
      <c r="W22" s="28">
        <f t="shared" si="2"/>
        <v>0</v>
      </c>
      <c r="X22" s="235">
        <f t="shared" si="2"/>
        <v>0</v>
      </c>
      <c r="Y22" s="32">
        <f t="shared" si="2"/>
        <v>0</v>
      </c>
      <c r="Z22" s="28">
        <f t="shared" si="2"/>
        <v>0</v>
      </c>
      <c r="AA22" s="28">
        <f t="shared" si="2"/>
        <v>0</v>
      </c>
      <c r="AB22" s="28">
        <f t="shared" si="2"/>
        <v>0</v>
      </c>
      <c r="AC22" s="28">
        <f t="shared" si="2"/>
        <v>0</v>
      </c>
      <c r="AD22" s="28">
        <f t="shared" si="2"/>
        <v>0</v>
      </c>
      <c r="AE22" s="235">
        <f t="shared" si="2"/>
        <v>0</v>
      </c>
      <c r="AF22" s="286">
        <f t="shared" si="2"/>
        <v>0</v>
      </c>
      <c r="AG22" s="28">
        <f t="shared" si="2"/>
        <v>0</v>
      </c>
      <c r="AH22" s="28">
        <f t="shared" si="2"/>
        <v>0</v>
      </c>
      <c r="AI22" s="28">
        <f t="shared" si="2"/>
        <v>0</v>
      </c>
      <c r="AJ22" s="28">
        <f t="shared" si="2"/>
        <v>0</v>
      </c>
      <c r="AK22" s="287">
        <f t="shared" ref="AK22:AX22" si="3">SUM(AK20:AK21)</f>
        <v>0</v>
      </c>
      <c r="AL22" s="235">
        <f t="shared" si="3"/>
        <v>0</v>
      </c>
      <c r="AM22" s="32">
        <f t="shared" si="3"/>
        <v>0</v>
      </c>
      <c r="AN22" s="28">
        <f t="shared" si="3"/>
        <v>0</v>
      </c>
      <c r="AO22" s="28">
        <f t="shared" si="3"/>
        <v>0</v>
      </c>
      <c r="AP22" s="28">
        <f t="shared" si="3"/>
        <v>0</v>
      </c>
      <c r="AQ22" s="28">
        <f t="shared" si="3"/>
        <v>0</v>
      </c>
      <c r="AR22" s="28">
        <f t="shared" si="3"/>
        <v>0</v>
      </c>
      <c r="AS22" s="235">
        <f t="shared" si="3"/>
        <v>0</v>
      </c>
      <c r="AT22" s="286">
        <f t="shared" si="3"/>
        <v>0</v>
      </c>
      <c r="AU22" s="28">
        <f t="shared" si="3"/>
        <v>0</v>
      </c>
      <c r="AV22" s="28">
        <f t="shared" si="3"/>
        <v>0</v>
      </c>
      <c r="AW22" s="28">
        <f t="shared" si="3"/>
        <v>0</v>
      </c>
      <c r="AX22" s="28">
        <f t="shared" si="3"/>
        <v>0</v>
      </c>
      <c r="AY22" s="287">
        <f t="shared" ref="AY22" si="4">SUM(AY20:AY21)</f>
        <v>0</v>
      </c>
    </row>
    <row r="23" spans="1:51" ht="12.75" customHeight="1" x14ac:dyDescent="0.2">
      <c r="A23" s="159" t="s">
        <v>83</v>
      </c>
      <c r="B23" s="160" t="s">
        <v>444</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86</v>
      </c>
      <c r="C28" s="236">
        <f t="shared" ref="C28:AK28" si="5">SUM(C24:C27)</f>
        <v>0</v>
      </c>
      <c r="D28" s="230">
        <f t="shared" si="5"/>
        <v>0</v>
      </c>
      <c r="E28" s="230">
        <f t="shared" si="5"/>
        <v>0</v>
      </c>
      <c r="F28" s="35">
        <f t="shared" si="5"/>
        <v>0</v>
      </c>
      <c r="G28" s="35">
        <f t="shared" si="5"/>
        <v>0</v>
      </c>
      <c r="H28" s="35">
        <f t="shared" si="5"/>
        <v>0</v>
      </c>
      <c r="I28" s="35">
        <f t="shared" si="5"/>
        <v>0</v>
      </c>
      <c r="J28" s="236">
        <f t="shared" si="5"/>
        <v>0</v>
      </c>
      <c r="K28" s="230">
        <f t="shared" si="5"/>
        <v>0</v>
      </c>
      <c r="L28" s="35">
        <f t="shared" si="5"/>
        <v>0</v>
      </c>
      <c r="M28" s="35">
        <f t="shared" si="5"/>
        <v>0</v>
      </c>
      <c r="N28" s="35">
        <f t="shared" si="5"/>
        <v>0</v>
      </c>
      <c r="O28" s="35">
        <f t="shared" si="5"/>
        <v>0</v>
      </c>
      <c r="P28" s="35">
        <f t="shared" si="5"/>
        <v>0</v>
      </c>
      <c r="Q28" s="236">
        <f t="shared" si="5"/>
        <v>0</v>
      </c>
      <c r="R28" s="230">
        <f t="shared" si="5"/>
        <v>0</v>
      </c>
      <c r="S28" s="35">
        <f t="shared" si="5"/>
        <v>0</v>
      </c>
      <c r="T28" s="35">
        <f t="shared" si="5"/>
        <v>0</v>
      </c>
      <c r="U28" s="35">
        <f t="shared" si="5"/>
        <v>0</v>
      </c>
      <c r="V28" s="35">
        <f t="shared" si="5"/>
        <v>0</v>
      </c>
      <c r="W28" s="35">
        <f t="shared" si="5"/>
        <v>0</v>
      </c>
      <c r="X28" s="236">
        <f t="shared" si="5"/>
        <v>0</v>
      </c>
      <c r="Y28" s="230">
        <f t="shared" si="5"/>
        <v>0</v>
      </c>
      <c r="Z28" s="35">
        <f t="shared" si="5"/>
        <v>0</v>
      </c>
      <c r="AA28" s="35">
        <f t="shared" si="5"/>
        <v>0</v>
      </c>
      <c r="AB28" s="35">
        <f t="shared" si="5"/>
        <v>0</v>
      </c>
      <c r="AC28" s="35">
        <f t="shared" si="5"/>
        <v>0</v>
      </c>
      <c r="AD28" s="35">
        <f t="shared" si="5"/>
        <v>0</v>
      </c>
      <c r="AE28" s="236">
        <f t="shared" si="5"/>
        <v>0</v>
      </c>
      <c r="AF28" s="34">
        <f t="shared" si="5"/>
        <v>0</v>
      </c>
      <c r="AG28" s="35">
        <f t="shared" si="5"/>
        <v>0</v>
      </c>
      <c r="AH28" s="35">
        <f t="shared" si="5"/>
        <v>0</v>
      </c>
      <c r="AI28" s="35">
        <f t="shared" si="5"/>
        <v>0</v>
      </c>
      <c r="AJ28" s="35">
        <f t="shared" si="5"/>
        <v>0</v>
      </c>
      <c r="AK28" s="37">
        <f t="shared" si="5"/>
        <v>0</v>
      </c>
      <c r="AL28" s="236">
        <f t="shared" ref="AL28:AY28" si="6">SUM(AL24:AL27)</f>
        <v>0</v>
      </c>
      <c r="AM28" s="230">
        <f t="shared" si="6"/>
        <v>0</v>
      </c>
      <c r="AN28" s="35">
        <f t="shared" si="6"/>
        <v>0</v>
      </c>
      <c r="AO28" s="35">
        <f t="shared" si="6"/>
        <v>0</v>
      </c>
      <c r="AP28" s="35">
        <f t="shared" si="6"/>
        <v>0</v>
      </c>
      <c r="AQ28" s="35">
        <f t="shared" si="6"/>
        <v>0</v>
      </c>
      <c r="AR28" s="35">
        <f t="shared" si="6"/>
        <v>0</v>
      </c>
      <c r="AS28" s="236">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62" t="s">
        <v>499</v>
      </c>
      <c r="Y31" s="363"/>
      <c r="Z31" s="363"/>
      <c r="AA31" s="363"/>
      <c r="AB31" s="363"/>
      <c r="AC31" s="363"/>
      <c r="AD31" s="363"/>
      <c r="AE31" s="363"/>
      <c r="AF31" s="363"/>
      <c r="AG31" s="363"/>
      <c r="AH31" s="363"/>
      <c r="AI31" s="363"/>
      <c r="AJ31" s="363"/>
      <c r="AK31" s="364"/>
    </row>
    <row r="32" spans="1:51" ht="12.75" hidden="1" customHeight="1" x14ac:dyDescent="0.2">
      <c r="A32" s="38"/>
      <c r="B32" s="376"/>
      <c r="C32" s="381"/>
      <c r="D32" s="382"/>
      <c r="E32" s="382"/>
      <c r="F32" s="382"/>
      <c r="G32" s="382"/>
      <c r="H32" s="382"/>
      <c r="I32" s="383"/>
      <c r="J32" s="365" t="s">
        <v>180</v>
      </c>
      <c r="K32" s="366"/>
      <c r="L32" s="367"/>
      <c r="M32" s="367"/>
      <c r="N32" s="367"/>
      <c r="O32" s="367"/>
      <c r="P32" s="367"/>
      <c r="Q32" s="367" t="s">
        <v>181</v>
      </c>
      <c r="R32" s="367"/>
      <c r="S32" s="367"/>
      <c r="T32" s="367"/>
      <c r="U32" s="367"/>
      <c r="V32" s="367"/>
      <c r="W32" s="368"/>
      <c r="X32" s="365" t="s">
        <v>30</v>
      </c>
      <c r="Y32" s="366"/>
      <c r="Z32" s="367"/>
      <c r="AA32" s="367"/>
      <c r="AB32" s="367"/>
      <c r="AC32" s="367"/>
      <c r="AD32" s="367"/>
      <c r="AE32" s="367" t="s">
        <v>31</v>
      </c>
      <c r="AF32" s="367"/>
      <c r="AG32" s="367"/>
      <c r="AH32" s="367"/>
      <c r="AI32" s="367"/>
      <c r="AJ32" s="367"/>
      <c r="AK32" s="368"/>
      <c r="AL32" s="264"/>
      <c r="AM32" s="264"/>
      <c r="AN32" s="264"/>
      <c r="AO32" s="264"/>
    </row>
    <row r="33" spans="1:41" ht="25.5" hidden="1" customHeight="1" x14ac:dyDescent="0.2">
      <c r="A33" s="38"/>
      <c r="B33" s="376"/>
      <c r="C33" s="176" t="s">
        <v>182</v>
      </c>
      <c r="D33" s="44" t="s">
        <v>500</v>
      </c>
      <c r="E33" s="44" t="s">
        <v>501</v>
      </c>
      <c r="F33" s="44" t="s">
        <v>36</v>
      </c>
      <c r="G33" s="44" t="s">
        <v>37</v>
      </c>
      <c r="H33" s="44" t="s">
        <v>38</v>
      </c>
      <c r="I33" s="177" t="s">
        <v>39</v>
      </c>
      <c r="J33" s="178" t="s">
        <v>182</v>
      </c>
      <c r="K33" s="44" t="s">
        <v>493</v>
      </c>
      <c r="L33" s="44" t="s">
        <v>494</v>
      </c>
      <c r="M33" s="44" t="s">
        <v>392</v>
      </c>
      <c r="N33" s="44" t="s">
        <v>393</v>
      </c>
      <c r="O33" s="44" t="s">
        <v>394</v>
      </c>
      <c r="P33" s="151" t="s">
        <v>41</v>
      </c>
      <c r="Q33" s="179" t="s">
        <v>182</v>
      </c>
      <c r="R33" s="44" t="s">
        <v>493</v>
      </c>
      <c r="S33" s="44" t="s">
        <v>494</v>
      </c>
      <c r="T33" s="44" t="s">
        <v>392</v>
      </c>
      <c r="U33" s="44" t="s">
        <v>393</v>
      </c>
      <c r="V33" s="44" t="s">
        <v>394</v>
      </c>
      <c r="W33" s="151" t="s">
        <v>41</v>
      </c>
      <c r="X33" s="178" t="s">
        <v>182</v>
      </c>
      <c r="Y33" s="44" t="s">
        <v>493</v>
      </c>
      <c r="Z33" s="44" t="s">
        <v>494</v>
      </c>
      <c r="AA33" s="44" t="s">
        <v>392</v>
      </c>
      <c r="AB33" s="44" t="s">
        <v>393</v>
      </c>
      <c r="AC33" s="44" t="s">
        <v>394</v>
      </c>
      <c r="AD33" s="151" t="s">
        <v>41</v>
      </c>
      <c r="AE33" s="179" t="s">
        <v>182</v>
      </c>
      <c r="AF33" s="44" t="s">
        <v>493</v>
      </c>
      <c r="AG33" s="44" t="s">
        <v>494</v>
      </c>
      <c r="AH33" s="44" t="s">
        <v>392</v>
      </c>
      <c r="AI33" s="44" t="s">
        <v>393</v>
      </c>
      <c r="AJ33" s="44" t="s">
        <v>394</v>
      </c>
      <c r="AK33" s="180" t="s">
        <v>41</v>
      </c>
      <c r="AL33" s="264"/>
      <c r="AM33" s="264"/>
      <c r="AN33" s="264"/>
      <c r="AO33" s="264"/>
    </row>
    <row r="34" spans="1:41" ht="13.5" hidden="1" thickBot="1" x14ac:dyDescent="0.25">
      <c r="A34" s="181"/>
      <c r="B34" s="377"/>
      <c r="C34" s="182" t="s">
        <v>42</v>
      </c>
      <c r="D34" s="183" t="s">
        <v>43</v>
      </c>
      <c r="E34" s="183" t="s">
        <v>44</v>
      </c>
      <c r="F34" s="184" t="s">
        <v>45</v>
      </c>
      <c r="G34" s="184" t="s">
        <v>46</v>
      </c>
      <c r="H34" s="184" t="s">
        <v>47</v>
      </c>
      <c r="I34" s="185" t="s">
        <v>48</v>
      </c>
      <c r="J34" s="182" t="s">
        <v>49</v>
      </c>
      <c r="K34" s="184" t="s">
        <v>50</v>
      </c>
      <c r="L34" s="183" t="s">
        <v>51</v>
      </c>
      <c r="M34" s="184" t="s">
        <v>52</v>
      </c>
      <c r="N34" s="184" t="s">
        <v>53</v>
      </c>
      <c r="O34" s="184" t="s">
        <v>54</v>
      </c>
      <c r="P34" s="186" t="s">
        <v>55</v>
      </c>
      <c r="Q34" s="187" t="s">
        <v>56</v>
      </c>
      <c r="R34" s="184" t="s">
        <v>57</v>
      </c>
      <c r="S34" s="183" t="s">
        <v>58</v>
      </c>
      <c r="T34" s="184" t="s">
        <v>59</v>
      </c>
      <c r="U34" s="184" t="s">
        <v>60</v>
      </c>
      <c r="V34" s="184" t="s">
        <v>61</v>
      </c>
      <c r="W34" s="185" t="s">
        <v>62</v>
      </c>
      <c r="X34" s="182" t="s">
        <v>63</v>
      </c>
      <c r="Y34" s="184" t="s">
        <v>64</v>
      </c>
      <c r="Z34" s="183" t="s">
        <v>65</v>
      </c>
      <c r="AA34" s="184" t="s">
        <v>66</v>
      </c>
      <c r="AB34" s="184" t="s">
        <v>67</v>
      </c>
      <c r="AC34" s="184" t="s">
        <v>68</v>
      </c>
      <c r="AD34" s="185" t="s">
        <v>69</v>
      </c>
      <c r="AE34" s="336" t="s">
        <v>70</v>
      </c>
      <c r="AF34" s="337" t="s">
        <v>71</v>
      </c>
      <c r="AG34" s="338" t="s">
        <v>98</v>
      </c>
      <c r="AH34" s="337" t="s">
        <v>99</v>
      </c>
      <c r="AI34" s="337" t="s">
        <v>100</v>
      </c>
      <c r="AJ34" s="337" t="s">
        <v>101</v>
      </c>
      <c r="AK34" s="339" t="s">
        <v>102</v>
      </c>
      <c r="AL34" s="264"/>
      <c r="AM34" s="264"/>
      <c r="AN34" s="264"/>
      <c r="AO34" s="264"/>
    </row>
    <row r="35" spans="1:41" hidden="1" x14ac:dyDescent="0.2">
      <c r="A35" s="189" t="s">
        <v>72</v>
      </c>
      <c r="B35" s="190" t="s">
        <v>73</v>
      </c>
      <c r="C35" s="67"/>
      <c r="D35" s="226"/>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40"/>
      <c r="AF35" s="341"/>
      <c r="AG35" s="342"/>
      <c r="AH35" s="341"/>
      <c r="AI35" s="341"/>
      <c r="AJ35" s="341"/>
      <c r="AK35" s="104"/>
      <c r="AL35" s="262"/>
      <c r="AM35" s="262"/>
      <c r="AN35" s="262"/>
      <c r="AO35" s="262"/>
    </row>
    <row r="36" spans="1:41" hidden="1" x14ac:dyDescent="0.2">
      <c r="A36" s="191">
        <v>3</v>
      </c>
      <c r="B36" s="335" t="s">
        <v>498</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520</v>
      </c>
      <c r="B37" s="335" t="s">
        <v>497</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2"/>
      <c r="AM38" s="262"/>
      <c r="AN38" s="262"/>
      <c r="AO38" s="262"/>
    </row>
    <row r="39" spans="1:41" hidden="1" x14ac:dyDescent="0.2">
      <c r="A39" s="191">
        <v>5</v>
      </c>
      <c r="B39" s="193"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2"/>
      <c r="AM39" s="262"/>
      <c r="AN39" s="262"/>
      <c r="AO39" s="262"/>
    </row>
    <row r="40" spans="1:41" hidden="1" x14ac:dyDescent="0.2">
      <c r="A40" s="191">
        <v>6</v>
      </c>
      <c r="B40" s="193"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2"/>
      <c r="AM40" s="262"/>
      <c r="AN40" s="262"/>
      <c r="AO40" s="262"/>
    </row>
    <row r="41" spans="1:41" hidden="1" x14ac:dyDescent="0.2">
      <c r="A41" s="191">
        <v>7</v>
      </c>
      <c r="B41" s="260" t="s">
        <v>521</v>
      </c>
      <c r="C41" s="219">
        <f>SUM(C36:C40)</f>
        <v>0</v>
      </c>
      <c r="D41" s="222">
        <f t="shared" ref="D41:I41" si="7">SUM(D36:D40)</f>
        <v>0</v>
      </c>
      <c r="E41" s="222">
        <f t="shared" si="7"/>
        <v>0</v>
      </c>
      <c r="F41" s="222">
        <f t="shared" si="7"/>
        <v>0</v>
      </c>
      <c r="G41" s="222">
        <f t="shared" si="7"/>
        <v>0</v>
      </c>
      <c r="H41" s="222">
        <f t="shared" si="7"/>
        <v>0</v>
      </c>
      <c r="I41" s="223">
        <f t="shared" si="7"/>
        <v>0</v>
      </c>
      <c r="J41" s="219">
        <f>SUM(J36:J40)</f>
        <v>0</v>
      </c>
      <c r="K41" s="222">
        <f>SUM(K36:K40)</f>
        <v>0</v>
      </c>
      <c r="L41" s="222">
        <f>SUM(L36:L40)</f>
        <v>0</v>
      </c>
      <c r="M41" s="222">
        <f t="shared" ref="M41:P41" si="8">SUM(M36:M40)</f>
        <v>0</v>
      </c>
      <c r="N41" s="222">
        <f t="shared" si="8"/>
        <v>0</v>
      </c>
      <c r="O41" s="222">
        <f t="shared" si="8"/>
        <v>0</v>
      </c>
      <c r="P41" s="223">
        <f t="shared" si="8"/>
        <v>0</v>
      </c>
      <c r="Q41" s="219">
        <f>SUM(Q36:Q40)</f>
        <v>0</v>
      </c>
      <c r="R41" s="222">
        <f t="shared" ref="R41:W41" si="9">SUM(R36:R40)</f>
        <v>0</v>
      </c>
      <c r="S41" s="222">
        <f t="shared" si="9"/>
        <v>0</v>
      </c>
      <c r="T41" s="222">
        <f t="shared" si="9"/>
        <v>0</v>
      </c>
      <c r="U41" s="222">
        <f t="shared" si="9"/>
        <v>0</v>
      </c>
      <c r="V41" s="222">
        <f t="shared" si="9"/>
        <v>0</v>
      </c>
      <c r="W41" s="223">
        <f t="shared" si="9"/>
        <v>0</v>
      </c>
      <c r="X41" s="219">
        <f>SUM(X36:X40)</f>
        <v>0</v>
      </c>
      <c r="Y41" s="222">
        <f t="shared" ref="Y41:AD41" si="10">SUM(Y36:Y40)</f>
        <v>0</v>
      </c>
      <c r="Z41" s="222">
        <f t="shared" si="10"/>
        <v>0</v>
      </c>
      <c r="AA41" s="222">
        <f t="shared" si="10"/>
        <v>0</v>
      </c>
      <c r="AB41" s="222">
        <f t="shared" si="10"/>
        <v>0</v>
      </c>
      <c r="AC41" s="222">
        <f t="shared" si="10"/>
        <v>0</v>
      </c>
      <c r="AD41" s="223">
        <f t="shared" si="10"/>
        <v>0</v>
      </c>
      <c r="AE41" s="219">
        <f>SUM(AE36:AE40)</f>
        <v>0</v>
      </c>
      <c r="AF41" s="222">
        <f t="shared" ref="AF41:AK41" si="11">SUM(AF36:AF40)</f>
        <v>0</v>
      </c>
      <c r="AG41" s="222">
        <f t="shared" si="11"/>
        <v>0</v>
      </c>
      <c r="AH41" s="222">
        <f t="shared" si="11"/>
        <v>0</v>
      </c>
      <c r="AI41" s="222">
        <f t="shared" si="11"/>
        <v>0</v>
      </c>
      <c r="AJ41" s="222">
        <f t="shared" si="11"/>
        <v>0</v>
      </c>
      <c r="AK41" s="223">
        <f t="shared" si="11"/>
        <v>0</v>
      </c>
      <c r="AL41" s="262"/>
      <c r="AM41" s="262"/>
      <c r="AN41" s="262"/>
      <c r="AO41" s="262"/>
    </row>
    <row r="42" spans="1:41" hidden="1" x14ac:dyDescent="0.2">
      <c r="A42" s="194" t="s">
        <v>80</v>
      </c>
      <c r="B42" s="195"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2"/>
      <c r="AM42" s="247"/>
      <c r="AN42" s="247"/>
      <c r="AO42" s="247"/>
    </row>
    <row r="43" spans="1:41" hidden="1" x14ac:dyDescent="0.2">
      <c r="A43" s="191">
        <v>1</v>
      </c>
      <c r="B43" s="192"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2"/>
      <c r="AM43" s="262"/>
      <c r="AN43" s="262"/>
      <c r="AO43" s="262"/>
    </row>
    <row r="44" spans="1:41" hidden="1" x14ac:dyDescent="0.2">
      <c r="A44" s="191">
        <v>2</v>
      </c>
      <c r="B44" s="192"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2"/>
      <c r="AN44" s="262"/>
      <c r="AO44" s="262"/>
    </row>
    <row r="45" spans="1:41" hidden="1" x14ac:dyDescent="0.2">
      <c r="A45" s="191">
        <v>3</v>
      </c>
      <c r="B45" s="192"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2"/>
      <c r="AN45" s="262"/>
      <c r="AO45" s="262"/>
    </row>
    <row r="46" spans="1:41" hidden="1" x14ac:dyDescent="0.2">
      <c r="A46" s="194" t="s">
        <v>83</v>
      </c>
      <c r="B46" s="195" t="s">
        <v>444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2"/>
      <c r="AN46" s="262"/>
      <c r="AO46" s="262"/>
    </row>
    <row r="47" spans="1:41" hidden="1" x14ac:dyDescent="0.2">
      <c r="A47" s="191">
        <v>1</v>
      </c>
      <c r="B47" s="192"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2"/>
      <c r="AN47" s="262"/>
      <c r="AO47" s="262"/>
    </row>
    <row r="48" spans="1:41" hidden="1" x14ac:dyDescent="0.2">
      <c r="A48" s="191">
        <v>2</v>
      </c>
      <c r="B48" s="192"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2"/>
      <c r="AN48" s="262"/>
      <c r="AO48" s="262"/>
    </row>
    <row r="49" spans="1:41" hidden="1" x14ac:dyDescent="0.2">
      <c r="A49" s="191">
        <v>3</v>
      </c>
      <c r="B49" s="192"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2"/>
      <c r="AN49" s="262"/>
      <c r="AO49" s="262"/>
    </row>
    <row r="50" spans="1:41" hidden="1" x14ac:dyDescent="0.2">
      <c r="A50" s="191">
        <v>4</v>
      </c>
      <c r="B50" s="192"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2"/>
      <c r="AN50" s="262"/>
      <c r="AO50" s="262"/>
    </row>
    <row r="51" spans="1:41" ht="13.5" hidden="1" thickBot="1" x14ac:dyDescent="0.25">
      <c r="A51" s="196">
        <v>5</v>
      </c>
      <c r="B51" s="197"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50" t="str">
        <f>הוראות!B27</f>
        <v>נספח ב1 מדדי תביעות בביטוח כללי</v>
      </c>
    </row>
    <row r="2" spans="1:43" ht="12.75" customHeight="1" x14ac:dyDescent="0.3">
      <c r="A2" s="253"/>
      <c r="B2" s="174" t="str">
        <f>הוראות!B13</f>
        <v>החברה המנהלת של רום קרן ההשתלמות לעובדי הרשויות המקומיות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2025</v>
      </c>
    </row>
    <row r="4" spans="1:43" x14ac:dyDescent="0.2">
      <c r="B4" s="172" t="s">
        <v>423</v>
      </c>
    </row>
    <row r="5" spans="1:43" ht="13.5" thickBot="1" x14ac:dyDescent="0.25"/>
    <row r="6" spans="1:43" x14ac:dyDescent="0.2">
      <c r="B6" s="375" t="s">
        <v>179</v>
      </c>
      <c r="C6" s="410"/>
      <c r="D6" s="411"/>
      <c r="E6" s="378" t="s">
        <v>26</v>
      </c>
      <c r="F6" s="379"/>
      <c r="G6" s="379"/>
      <c r="H6" s="379"/>
      <c r="I6" s="379"/>
      <c r="J6" s="379"/>
      <c r="K6" s="380"/>
      <c r="L6" s="384" t="s">
        <v>27</v>
      </c>
      <c r="M6" s="385"/>
      <c r="N6" s="386"/>
      <c r="O6" s="386"/>
      <c r="P6" s="386"/>
      <c r="Q6" s="386"/>
      <c r="R6" s="386"/>
      <c r="S6" s="386"/>
      <c r="T6" s="386"/>
      <c r="U6" s="386"/>
      <c r="V6" s="386"/>
      <c r="W6" s="386"/>
      <c r="X6" s="386"/>
      <c r="Y6" s="387"/>
      <c r="Z6" s="362" t="s">
        <v>499</v>
      </c>
      <c r="AA6" s="363"/>
      <c r="AB6" s="363"/>
      <c r="AC6" s="363"/>
      <c r="AD6" s="363"/>
      <c r="AE6" s="363"/>
      <c r="AF6" s="363"/>
      <c r="AG6" s="363"/>
      <c r="AH6" s="363"/>
      <c r="AI6" s="363"/>
      <c r="AJ6" s="363"/>
      <c r="AK6" s="363"/>
      <c r="AL6" s="363"/>
      <c r="AM6" s="364"/>
    </row>
    <row r="7" spans="1:43" ht="12.75" customHeight="1" x14ac:dyDescent="0.2">
      <c r="A7" s="38"/>
      <c r="B7" s="376"/>
      <c r="C7" s="412"/>
      <c r="D7" s="413"/>
      <c r="E7" s="381"/>
      <c r="F7" s="382"/>
      <c r="G7" s="382"/>
      <c r="H7" s="382"/>
      <c r="I7" s="382"/>
      <c r="J7" s="382"/>
      <c r="K7" s="383"/>
      <c r="L7" s="365" t="s">
        <v>180</v>
      </c>
      <c r="M7" s="366"/>
      <c r="N7" s="367"/>
      <c r="O7" s="367"/>
      <c r="P7" s="367"/>
      <c r="Q7" s="367"/>
      <c r="R7" s="367"/>
      <c r="S7" s="367" t="s">
        <v>181</v>
      </c>
      <c r="T7" s="367"/>
      <c r="U7" s="367"/>
      <c r="V7" s="367"/>
      <c r="W7" s="367"/>
      <c r="X7" s="367"/>
      <c r="Y7" s="368"/>
      <c r="Z7" s="365" t="s">
        <v>30</v>
      </c>
      <c r="AA7" s="366"/>
      <c r="AB7" s="367"/>
      <c r="AC7" s="367"/>
      <c r="AD7" s="367"/>
      <c r="AE7" s="367"/>
      <c r="AF7" s="367"/>
      <c r="AG7" s="367" t="s">
        <v>31</v>
      </c>
      <c r="AH7" s="367"/>
      <c r="AI7" s="367"/>
      <c r="AJ7" s="367"/>
      <c r="AK7" s="367"/>
      <c r="AL7" s="367"/>
      <c r="AM7" s="368"/>
      <c r="AN7" s="264"/>
      <c r="AO7" s="264"/>
      <c r="AP7" s="264"/>
      <c r="AQ7" s="264"/>
    </row>
    <row r="8" spans="1:43" ht="25.5" customHeight="1" x14ac:dyDescent="0.2">
      <c r="A8" s="38"/>
      <c r="B8" s="376"/>
      <c r="C8" s="412"/>
      <c r="D8" s="413"/>
      <c r="E8" s="176" t="s">
        <v>182</v>
      </c>
      <c r="F8" s="44" t="s">
        <v>500</v>
      </c>
      <c r="G8" s="44" t="s">
        <v>501</v>
      </c>
      <c r="H8" s="44" t="s">
        <v>36</v>
      </c>
      <c r="I8" s="44" t="s">
        <v>37</v>
      </c>
      <c r="J8" s="44" t="s">
        <v>38</v>
      </c>
      <c r="K8" s="177" t="s">
        <v>39</v>
      </c>
      <c r="L8" s="178" t="s">
        <v>182</v>
      </c>
      <c r="M8" s="44" t="s">
        <v>493</v>
      </c>
      <c r="N8" s="44" t="s">
        <v>494</v>
      </c>
      <c r="O8" s="44" t="s">
        <v>392</v>
      </c>
      <c r="P8" s="44" t="s">
        <v>393</v>
      </c>
      <c r="Q8" s="44" t="s">
        <v>394</v>
      </c>
      <c r="R8" s="151" t="s">
        <v>41</v>
      </c>
      <c r="S8" s="179" t="s">
        <v>182</v>
      </c>
      <c r="T8" s="44" t="s">
        <v>493</v>
      </c>
      <c r="U8" s="44" t="s">
        <v>494</v>
      </c>
      <c r="V8" s="44" t="s">
        <v>392</v>
      </c>
      <c r="W8" s="44" t="s">
        <v>393</v>
      </c>
      <c r="X8" s="44" t="s">
        <v>394</v>
      </c>
      <c r="Y8" s="151" t="s">
        <v>41</v>
      </c>
      <c r="Z8" s="178" t="s">
        <v>182</v>
      </c>
      <c r="AA8" s="44" t="s">
        <v>493</v>
      </c>
      <c r="AB8" s="44" t="s">
        <v>494</v>
      </c>
      <c r="AC8" s="44" t="s">
        <v>392</v>
      </c>
      <c r="AD8" s="44" t="s">
        <v>393</v>
      </c>
      <c r="AE8" s="44" t="s">
        <v>394</v>
      </c>
      <c r="AF8" s="151" t="s">
        <v>41</v>
      </c>
      <c r="AG8" s="179" t="s">
        <v>182</v>
      </c>
      <c r="AH8" s="44" t="s">
        <v>493</v>
      </c>
      <c r="AI8" s="44" t="s">
        <v>494</v>
      </c>
      <c r="AJ8" s="44" t="s">
        <v>392</v>
      </c>
      <c r="AK8" s="44" t="s">
        <v>393</v>
      </c>
      <c r="AL8" s="44" t="s">
        <v>394</v>
      </c>
      <c r="AM8" s="180" t="s">
        <v>41</v>
      </c>
      <c r="AN8" s="264"/>
      <c r="AO8" s="264"/>
      <c r="AP8" s="264"/>
      <c r="AQ8" s="264"/>
    </row>
    <row r="9" spans="1:43" ht="13.5" thickBot="1" x14ac:dyDescent="0.25">
      <c r="A9" s="181"/>
      <c r="B9" s="377"/>
      <c r="C9" s="414"/>
      <c r="D9" s="415"/>
      <c r="E9" s="182" t="s">
        <v>42</v>
      </c>
      <c r="F9" s="183" t="s">
        <v>43</v>
      </c>
      <c r="G9" s="183" t="s">
        <v>44</v>
      </c>
      <c r="H9" s="184" t="s">
        <v>45</v>
      </c>
      <c r="I9" s="184" t="s">
        <v>46</v>
      </c>
      <c r="J9" s="184" t="s">
        <v>47</v>
      </c>
      <c r="K9" s="185" t="s">
        <v>48</v>
      </c>
      <c r="L9" s="182" t="s">
        <v>49</v>
      </c>
      <c r="M9" s="184" t="s">
        <v>50</v>
      </c>
      <c r="N9" s="183" t="s">
        <v>51</v>
      </c>
      <c r="O9" s="184" t="s">
        <v>52</v>
      </c>
      <c r="P9" s="184" t="s">
        <v>53</v>
      </c>
      <c r="Q9" s="184" t="s">
        <v>54</v>
      </c>
      <c r="R9" s="186" t="s">
        <v>55</v>
      </c>
      <c r="S9" s="187" t="s">
        <v>56</v>
      </c>
      <c r="T9" s="184" t="s">
        <v>57</v>
      </c>
      <c r="U9" s="183" t="s">
        <v>58</v>
      </c>
      <c r="V9" s="184" t="s">
        <v>59</v>
      </c>
      <c r="W9" s="184" t="s">
        <v>60</v>
      </c>
      <c r="X9" s="184" t="s">
        <v>61</v>
      </c>
      <c r="Y9" s="185" t="s">
        <v>62</v>
      </c>
      <c r="Z9" s="182" t="s">
        <v>63</v>
      </c>
      <c r="AA9" s="184" t="s">
        <v>64</v>
      </c>
      <c r="AB9" s="183" t="s">
        <v>65</v>
      </c>
      <c r="AC9" s="184" t="s">
        <v>66</v>
      </c>
      <c r="AD9" s="184" t="s">
        <v>67</v>
      </c>
      <c r="AE9" s="184" t="s">
        <v>68</v>
      </c>
      <c r="AF9" s="185" t="s">
        <v>69</v>
      </c>
      <c r="AG9" s="182" t="s">
        <v>70</v>
      </c>
      <c r="AH9" s="184" t="s">
        <v>71</v>
      </c>
      <c r="AI9" s="183" t="s">
        <v>98</v>
      </c>
      <c r="AJ9" s="52" t="s">
        <v>99</v>
      </c>
      <c r="AK9" s="52" t="s">
        <v>100</v>
      </c>
      <c r="AL9" s="52" t="s">
        <v>101</v>
      </c>
      <c r="AM9" s="188" t="s">
        <v>102</v>
      </c>
      <c r="AN9" s="264"/>
      <c r="AO9" s="264"/>
      <c r="AP9" s="264"/>
      <c r="AQ9" s="264"/>
    </row>
    <row r="10" spans="1:43" x14ac:dyDescent="0.2">
      <c r="A10" s="189" t="s">
        <v>72</v>
      </c>
      <c r="B10" s="190" t="s">
        <v>73</v>
      </c>
      <c r="C10" s="266"/>
      <c r="D10" s="267"/>
      <c r="E10" s="67"/>
      <c r="F10" s="226"/>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2"/>
      <c r="AO10" s="262"/>
      <c r="AP10" s="262"/>
      <c r="AQ10" s="262"/>
    </row>
    <row r="11" spans="1:43" x14ac:dyDescent="0.2">
      <c r="A11" s="191">
        <v>3</v>
      </c>
      <c r="B11" s="407" t="s">
        <v>498</v>
      </c>
      <c r="C11" s="408"/>
      <c r="D11" s="409"/>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520</v>
      </c>
      <c r="B12" s="407" t="s">
        <v>497</v>
      </c>
      <c r="C12" s="408"/>
      <c r="D12" s="409"/>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77</v>
      </c>
      <c r="C13" s="257"/>
      <c r="D13" s="258"/>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2"/>
      <c r="AO13" s="262"/>
      <c r="AP13" s="262"/>
      <c r="AQ13" s="262"/>
    </row>
    <row r="14" spans="1:43" x14ac:dyDescent="0.2">
      <c r="A14" s="191">
        <v>5</v>
      </c>
      <c r="B14" s="193" t="s">
        <v>78</v>
      </c>
      <c r="C14" s="259"/>
      <c r="D14" s="259"/>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2"/>
      <c r="AO14" s="262"/>
      <c r="AP14" s="262"/>
      <c r="AQ14" s="262"/>
    </row>
    <row r="15" spans="1:43" x14ac:dyDescent="0.2">
      <c r="A15" s="191">
        <v>6</v>
      </c>
      <c r="B15" s="193" t="s">
        <v>79</v>
      </c>
      <c r="C15" s="259"/>
      <c r="D15" s="259"/>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2"/>
      <c r="AO15" s="262"/>
      <c r="AP15" s="262"/>
      <c r="AQ15" s="262"/>
    </row>
    <row r="16" spans="1:43" x14ac:dyDescent="0.2">
      <c r="A16" s="191">
        <v>7</v>
      </c>
      <c r="B16" s="260" t="s">
        <v>521</v>
      </c>
      <c r="C16" s="261"/>
      <c r="D16" s="261"/>
      <c r="E16" s="219">
        <f>SUM(E11:E15)</f>
        <v>0</v>
      </c>
      <c r="F16" s="222">
        <f t="shared" ref="F16" si="0">SUM(F11:F15)</f>
        <v>0</v>
      </c>
      <c r="G16" s="222">
        <f t="shared" ref="G16" si="1">SUM(G11:G15)</f>
        <v>0</v>
      </c>
      <c r="H16" s="222">
        <f t="shared" ref="H16:K16" si="2">SUM(H11:H15)</f>
        <v>0</v>
      </c>
      <c r="I16" s="222">
        <f t="shared" si="2"/>
        <v>0</v>
      </c>
      <c r="J16" s="222">
        <f t="shared" si="2"/>
        <v>0</v>
      </c>
      <c r="K16" s="223">
        <f t="shared" si="2"/>
        <v>0</v>
      </c>
      <c r="L16" s="219">
        <f>SUM(L11:L15)</f>
        <v>0</v>
      </c>
      <c r="M16" s="222">
        <f>SUM(M11:M15)</f>
        <v>0</v>
      </c>
      <c r="N16" s="222">
        <f>SUM(N11:N15)</f>
        <v>0</v>
      </c>
      <c r="O16" s="222">
        <f t="shared" ref="O16:R16" si="3">SUM(O11:O15)</f>
        <v>0</v>
      </c>
      <c r="P16" s="222">
        <f t="shared" si="3"/>
        <v>0</v>
      </c>
      <c r="Q16" s="222">
        <f t="shared" si="3"/>
        <v>0</v>
      </c>
      <c r="R16" s="223">
        <f t="shared" si="3"/>
        <v>0</v>
      </c>
      <c r="S16" s="219">
        <f>SUM(S11:S15)</f>
        <v>0</v>
      </c>
      <c r="T16" s="222">
        <f t="shared" ref="T16" si="4">SUM(T11:T15)</f>
        <v>0</v>
      </c>
      <c r="U16" s="222">
        <f t="shared" ref="U16:Y16" si="5">SUM(U11:U15)</f>
        <v>0</v>
      </c>
      <c r="V16" s="222">
        <f t="shared" si="5"/>
        <v>0</v>
      </c>
      <c r="W16" s="222">
        <f t="shared" si="5"/>
        <v>0</v>
      </c>
      <c r="X16" s="222">
        <f t="shared" si="5"/>
        <v>0</v>
      </c>
      <c r="Y16" s="223">
        <f t="shared" si="5"/>
        <v>0</v>
      </c>
      <c r="Z16" s="219">
        <f>SUM(Z11:Z15)</f>
        <v>0</v>
      </c>
      <c r="AA16" s="222">
        <f t="shared" ref="AA16" si="6">SUM(AA11:AA15)</f>
        <v>0</v>
      </c>
      <c r="AB16" s="222">
        <f t="shared" ref="AB16:AF16" si="7">SUM(AB11:AB15)</f>
        <v>0</v>
      </c>
      <c r="AC16" s="222">
        <f t="shared" si="7"/>
        <v>0</v>
      </c>
      <c r="AD16" s="222">
        <f t="shared" si="7"/>
        <v>0</v>
      </c>
      <c r="AE16" s="222">
        <f t="shared" si="7"/>
        <v>0</v>
      </c>
      <c r="AF16" s="223">
        <f t="shared" si="7"/>
        <v>0</v>
      </c>
      <c r="AG16" s="219">
        <f>SUM(AG11:AG15)</f>
        <v>0</v>
      </c>
      <c r="AH16" s="222">
        <f t="shared" ref="AH16" si="8">SUM(AH11:AH15)</f>
        <v>0</v>
      </c>
      <c r="AI16" s="222">
        <f t="shared" ref="AI16:AM16" si="9">SUM(AI11:AI15)</f>
        <v>0</v>
      </c>
      <c r="AJ16" s="222">
        <f t="shared" si="9"/>
        <v>0</v>
      </c>
      <c r="AK16" s="222">
        <f t="shared" si="9"/>
        <v>0</v>
      </c>
      <c r="AL16" s="222">
        <f t="shared" si="9"/>
        <v>0</v>
      </c>
      <c r="AM16" s="223">
        <f t="shared" si="9"/>
        <v>0</v>
      </c>
      <c r="AN16" s="262"/>
      <c r="AO16" s="262"/>
      <c r="AP16" s="262"/>
      <c r="AQ16" s="262"/>
    </row>
    <row r="17" spans="1:43" x14ac:dyDescent="0.2">
      <c r="A17" s="194" t="s">
        <v>80</v>
      </c>
      <c r="B17" s="195" t="s">
        <v>184</v>
      </c>
      <c r="C17" s="268"/>
      <c r="D17" s="269"/>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7"/>
      <c r="AO17" s="247"/>
      <c r="AP17" s="247"/>
      <c r="AQ17" s="247"/>
    </row>
    <row r="18" spans="1:43" x14ac:dyDescent="0.2">
      <c r="A18" s="191">
        <v>1</v>
      </c>
      <c r="B18" s="192" t="s">
        <v>76</v>
      </c>
      <c r="C18" s="257"/>
      <c r="D18" s="258"/>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2"/>
      <c r="AO18" s="262"/>
      <c r="AP18" s="262"/>
      <c r="AQ18" s="262"/>
    </row>
    <row r="19" spans="1:43" x14ac:dyDescent="0.2">
      <c r="A19" s="191">
        <v>2</v>
      </c>
      <c r="B19" s="192" t="s">
        <v>77</v>
      </c>
      <c r="C19" s="257"/>
      <c r="D19" s="258"/>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2"/>
      <c r="AO19" s="262"/>
      <c r="AP19" s="262"/>
      <c r="AQ19" s="262"/>
    </row>
    <row r="20" spans="1:43" x14ac:dyDescent="0.2">
      <c r="A20" s="191">
        <v>3</v>
      </c>
      <c r="B20" s="192" t="s">
        <v>82</v>
      </c>
      <c r="C20" s="257"/>
      <c r="D20" s="258"/>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2"/>
      <c r="AO20" s="262"/>
      <c r="AP20" s="262"/>
      <c r="AQ20" s="262"/>
    </row>
    <row r="21" spans="1:43" x14ac:dyDescent="0.2">
      <c r="A21" s="194" t="s">
        <v>83</v>
      </c>
      <c r="B21" s="195" t="s">
        <v>444</v>
      </c>
      <c r="C21" s="268"/>
      <c r="D21" s="269"/>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2"/>
      <c r="AO21" s="262"/>
      <c r="AP21" s="262"/>
      <c r="AQ21" s="262"/>
    </row>
    <row r="22" spans="1:43" x14ac:dyDescent="0.2">
      <c r="A22" s="191">
        <v>1</v>
      </c>
      <c r="B22" s="192" t="s">
        <v>76</v>
      </c>
      <c r="C22" s="257"/>
      <c r="D22" s="258"/>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2"/>
      <c r="AO22" s="262"/>
      <c r="AP22" s="262"/>
      <c r="AQ22" s="262"/>
    </row>
    <row r="23" spans="1:43" x14ac:dyDescent="0.2">
      <c r="A23" s="191">
        <v>2</v>
      </c>
      <c r="B23" s="192" t="s">
        <v>77</v>
      </c>
      <c r="C23" s="257"/>
      <c r="D23" s="258"/>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2"/>
      <c r="AO23" s="262"/>
      <c r="AP23" s="262"/>
      <c r="AQ23" s="262"/>
    </row>
    <row r="24" spans="1:43" x14ac:dyDescent="0.2">
      <c r="A24" s="191">
        <v>3</v>
      </c>
      <c r="B24" s="192" t="s">
        <v>84</v>
      </c>
      <c r="C24" s="257"/>
      <c r="D24" s="258"/>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2"/>
      <c r="AO24" s="262"/>
      <c r="AP24" s="262"/>
      <c r="AQ24" s="262"/>
    </row>
    <row r="25" spans="1:43" x14ac:dyDescent="0.2">
      <c r="A25" s="191">
        <v>4</v>
      </c>
      <c r="B25" s="192" t="s">
        <v>85</v>
      </c>
      <c r="C25" s="257"/>
      <c r="D25" s="258"/>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2"/>
      <c r="AO25" s="262"/>
      <c r="AP25" s="262"/>
      <c r="AQ25" s="262"/>
    </row>
    <row r="26" spans="1:43" ht="13.5" thickBot="1" x14ac:dyDescent="0.25">
      <c r="A26" s="196">
        <v>5</v>
      </c>
      <c r="B26" s="197" t="s">
        <v>86</v>
      </c>
      <c r="C26" s="270"/>
      <c r="D26" s="271"/>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2"/>
      <c r="AO26" s="262"/>
      <c r="AP26" s="262"/>
      <c r="AQ26" s="262"/>
    </row>
    <row r="27" spans="1:43" x14ac:dyDescent="0.2">
      <c r="A27" s="247"/>
      <c r="B27" s="403"/>
      <c r="C27" s="403"/>
      <c r="D27" s="403"/>
      <c r="E27" s="248"/>
      <c r="F27" s="248"/>
      <c r="G27" s="248"/>
      <c r="H27" s="248"/>
      <c r="I27" s="248"/>
      <c r="J27" s="248"/>
      <c r="K27" s="248"/>
    </row>
    <row r="28" spans="1:43" x14ac:dyDescent="0.2">
      <c r="A28" s="248"/>
      <c r="B28" s="405"/>
      <c r="C28" s="405"/>
      <c r="D28" s="405"/>
      <c r="E28" s="262"/>
      <c r="F28" s="262"/>
      <c r="G28" s="262"/>
      <c r="H28" s="262"/>
      <c r="I28" s="262"/>
      <c r="J28" s="262"/>
      <c r="K28" s="262"/>
    </row>
    <row r="29" spans="1:43" x14ac:dyDescent="0.2">
      <c r="A29" s="247"/>
      <c r="B29" s="403"/>
      <c r="C29" s="403"/>
      <c r="D29" s="403"/>
      <c r="E29" s="248"/>
      <c r="F29" s="248"/>
      <c r="G29" s="248"/>
      <c r="H29" s="248"/>
      <c r="I29" s="248"/>
      <c r="J29" s="248"/>
      <c r="K29" s="248"/>
    </row>
    <row r="30" spans="1:43" x14ac:dyDescent="0.2">
      <c r="A30" s="262"/>
      <c r="B30" s="404"/>
      <c r="C30" s="406"/>
      <c r="D30" s="406"/>
      <c r="E30" s="272"/>
      <c r="F30" s="272"/>
      <c r="G30" s="272"/>
      <c r="H30" s="272"/>
      <c r="I30" s="272"/>
      <c r="J30" s="272"/>
      <c r="K30" s="272"/>
    </row>
    <row r="31" spans="1:43" x14ac:dyDescent="0.2">
      <c r="A31" s="262"/>
      <c r="B31" s="404"/>
      <c r="C31" s="404"/>
      <c r="D31" s="404"/>
      <c r="E31" s="274"/>
      <c r="F31" s="274"/>
      <c r="G31" s="274"/>
      <c r="H31" s="274"/>
      <c r="I31" s="274"/>
      <c r="J31" s="274"/>
      <c r="K31" s="274"/>
    </row>
    <row r="32" spans="1:43" x14ac:dyDescent="0.2">
      <c r="A32" s="262"/>
      <c r="B32" s="404"/>
      <c r="C32" s="404"/>
      <c r="D32" s="404"/>
      <c r="E32" s="274"/>
      <c r="F32" s="274"/>
      <c r="G32" s="274"/>
      <c r="H32" s="274"/>
      <c r="I32" s="274"/>
      <c r="J32" s="274"/>
      <c r="K32" s="274"/>
    </row>
    <row r="33" spans="1:11" x14ac:dyDescent="0.2">
      <c r="A33" s="263"/>
      <c r="B33" s="403"/>
      <c r="C33" s="403"/>
      <c r="D33" s="403"/>
      <c r="E33" s="248"/>
      <c r="F33" s="248"/>
      <c r="G33" s="248"/>
      <c r="H33" s="248"/>
      <c r="I33" s="248"/>
      <c r="J33" s="248"/>
      <c r="K33" s="248"/>
    </row>
    <row r="34" spans="1:11" x14ac:dyDescent="0.2">
      <c r="A34" s="262"/>
      <c r="B34" s="403"/>
      <c r="C34" s="403"/>
      <c r="D34" s="403"/>
      <c r="E34" s="248"/>
      <c r="F34" s="248"/>
      <c r="G34" s="248"/>
      <c r="H34" s="248"/>
      <c r="I34" s="248"/>
      <c r="J34" s="248"/>
      <c r="K34" s="248"/>
    </row>
    <row r="35" spans="1:11" x14ac:dyDescent="0.2">
      <c r="A35" s="262"/>
      <c r="B35" s="403"/>
      <c r="C35" s="403"/>
      <c r="D35" s="403"/>
      <c r="E35" s="248"/>
      <c r="F35" s="248"/>
      <c r="G35" s="248"/>
      <c r="H35" s="248"/>
      <c r="I35" s="248"/>
      <c r="J35" s="248"/>
      <c r="K35" s="248"/>
    </row>
    <row r="36" spans="1:11" x14ac:dyDescent="0.2">
      <c r="A36" s="263"/>
      <c r="B36" s="403"/>
      <c r="C36" s="403"/>
      <c r="D36" s="403"/>
      <c r="E36" s="248"/>
      <c r="F36" s="248"/>
      <c r="G36" s="248"/>
      <c r="H36" s="248"/>
      <c r="I36" s="248"/>
      <c r="J36" s="248"/>
      <c r="K36" s="248"/>
    </row>
    <row r="37" spans="1:11" x14ac:dyDescent="0.2">
      <c r="A37" s="262"/>
      <c r="B37" s="403"/>
      <c r="C37" s="403"/>
      <c r="D37" s="403"/>
      <c r="E37" s="248"/>
      <c r="F37" s="248"/>
      <c r="G37" s="248"/>
      <c r="H37" s="248"/>
      <c r="I37" s="248"/>
      <c r="J37" s="248"/>
      <c r="K37" s="248"/>
    </row>
    <row r="38" spans="1:11" x14ac:dyDescent="0.2">
      <c r="A38" s="262"/>
      <c r="B38" s="403"/>
      <c r="C38" s="403"/>
      <c r="D38" s="403"/>
      <c r="E38" s="248"/>
      <c r="F38" s="248"/>
      <c r="G38" s="248"/>
      <c r="H38" s="248"/>
      <c r="I38" s="248"/>
      <c r="J38" s="248"/>
      <c r="K38" s="248"/>
    </row>
    <row r="39" spans="1:11" x14ac:dyDescent="0.2">
      <c r="A39" s="262"/>
      <c r="B39" s="403"/>
      <c r="C39" s="403"/>
      <c r="D39" s="403"/>
      <c r="E39" s="248"/>
      <c r="F39" s="248"/>
      <c r="G39" s="248"/>
      <c r="H39" s="248"/>
      <c r="I39" s="248"/>
      <c r="J39" s="248"/>
      <c r="K39" s="248"/>
    </row>
    <row r="40" spans="1:11" x14ac:dyDescent="0.2">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50" t="str">
        <f>הוראות!B19</f>
        <v>נספח א2 מספרי תביעות בביטוח בריאות</v>
      </c>
    </row>
    <row r="2" spans="1:121" ht="20.25" x14ac:dyDescent="0.2">
      <c r="B2" s="174" t="str">
        <f>הוראות!B13</f>
        <v>החברה המנהלת של רום קרן ההשתלמות לעובדי הרשויות המקומיות בע"מ</v>
      </c>
    </row>
    <row r="3" spans="1:121" ht="15.75" x14ac:dyDescent="0.25">
      <c r="B3" s="173" t="str">
        <f>CONCATENATE(הוראות!Z13,הוראות!F13)</f>
        <v>הנתונים ביחידות בודדות לשנת 2025</v>
      </c>
    </row>
    <row r="4" spans="1:121" ht="12.75" customHeight="1" x14ac:dyDescent="0.2">
      <c r="B4" s="172" t="s">
        <v>423</v>
      </c>
      <c r="C4" s="397" t="s">
        <v>87</v>
      </c>
      <c r="D4" s="398"/>
      <c r="E4" s="398"/>
      <c r="F4" s="398"/>
      <c r="G4" s="398"/>
      <c r="H4" s="398"/>
      <c r="I4" s="398"/>
      <c r="J4" s="398"/>
      <c r="K4" s="398"/>
      <c r="L4" s="398"/>
      <c r="M4" s="398"/>
      <c r="N4" s="398"/>
      <c r="O4" s="398"/>
      <c r="P4" s="399"/>
      <c r="Q4" s="397" t="s">
        <v>88</v>
      </c>
      <c r="R4" s="398"/>
      <c r="S4" s="398"/>
      <c r="T4" s="398"/>
      <c r="U4" s="398"/>
      <c r="V4" s="398"/>
      <c r="W4" s="398"/>
      <c r="X4" s="398"/>
      <c r="Y4" s="398"/>
      <c r="Z4" s="398"/>
      <c r="AA4" s="398"/>
      <c r="AB4" s="398"/>
      <c r="AC4" s="398"/>
      <c r="AD4" s="399"/>
      <c r="AE4" s="397" t="s">
        <v>89</v>
      </c>
      <c r="AF4" s="398"/>
      <c r="AG4" s="398"/>
      <c r="AH4" s="398"/>
      <c r="AI4" s="398"/>
      <c r="AJ4" s="398"/>
      <c r="AK4" s="398"/>
      <c r="AL4" s="398"/>
      <c r="AM4" s="398"/>
      <c r="AN4" s="398"/>
      <c r="AO4" s="398"/>
      <c r="AP4" s="398"/>
      <c r="AQ4" s="398"/>
      <c r="AR4" s="399"/>
      <c r="AS4" s="397" t="s">
        <v>90</v>
      </c>
      <c r="AT4" s="398"/>
      <c r="AU4" s="398"/>
      <c r="AV4" s="398"/>
      <c r="AW4" s="398"/>
      <c r="AX4" s="398"/>
      <c r="AY4" s="398"/>
      <c r="AZ4" s="398"/>
      <c r="BA4" s="398"/>
      <c r="BB4" s="398"/>
      <c r="BC4" s="398"/>
      <c r="BD4" s="398"/>
      <c r="BE4" s="398"/>
      <c r="BF4" s="399"/>
      <c r="BG4" s="390" t="s">
        <v>91</v>
      </c>
      <c r="BH4" s="391"/>
      <c r="BI4" s="391"/>
      <c r="BJ4" s="391"/>
      <c r="BK4" s="391"/>
      <c r="BL4" s="391"/>
      <c r="BM4" s="392"/>
      <c r="BN4" s="397" t="s">
        <v>92</v>
      </c>
      <c r="BO4" s="398"/>
      <c r="BP4" s="398"/>
      <c r="BQ4" s="398"/>
      <c r="BR4" s="398"/>
      <c r="BS4" s="398"/>
      <c r="BT4" s="398"/>
      <c r="BU4" s="398"/>
      <c r="BV4" s="398"/>
      <c r="BW4" s="398"/>
      <c r="BX4" s="398"/>
      <c r="BY4" s="398"/>
      <c r="BZ4" s="398"/>
      <c r="CA4" s="399"/>
      <c r="CB4" s="397" t="s">
        <v>93</v>
      </c>
      <c r="CC4" s="398"/>
      <c r="CD4" s="398"/>
      <c r="CE4" s="398"/>
      <c r="CF4" s="398"/>
      <c r="CG4" s="398"/>
      <c r="CH4" s="398"/>
      <c r="CI4" s="398"/>
      <c r="CJ4" s="398"/>
      <c r="CK4" s="398"/>
      <c r="CL4" s="398"/>
      <c r="CM4" s="398"/>
      <c r="CN4" s="398"/>
      <c r="CO4" s="399"/>
      <c r="CP4" s="397" t="s">
        <v>94</v>
      </c>
      <c r="CQ4" s="398"/>
      <c r="CR4" s="398"/>
      <c r="CS4" s="398"/>
      <c r="CT4" s="398"/>
      <c r="CU4" s="398"/>
      <c r="CV4" s="398"/>
      <c r="CW4" s="398"/>
      <c r="CX4" s="398"/>
      <c r="CY4" s="398"/>
      <c r="CZ4" s="398"/>
      <c r="DA4" s="398"/>
      <c r="DB4" s="398"/>
      <c r="DC4" s="399"/>
      <c r="DD4" s="390" t="s">
        <v>95</v>
      </c>
      <c r="DE4" s="391"/>
      <c r="DF4" s="391"/>
      <c r="DG4" s="391"/>
      <c r="DH4" s="391"/>
      <c r="DI4" s="391"/>
      <c r="DJ4" s="391"/>
      <c r="DK4" s="391"/>
      <c r="DL4" s="391"/>
      <c r="DM4" s="391"/>
      <c r="DN4" s="391"/>
      <c r="DO4" s="391"/>
      <c r="DP4" s="391"/>
      <c r="DQ4" s="392"/>
    </row>
    <row r="5" spans="1:121" ht="12.75" customHeight="1" x14ac:dyDescent="0.2">
      <c r="C5" s="400" t="s">
        <v>96</v>
      </c>
      <c r="D5" s="401"/>
      <c r="E5" s="401"/>
      <c r="F5" s="401"/>
      <c r="G5" s="401"/>
      <c r="H5" s="401"/>
      <c r="I5" s="402"/>
      <c r="J5" s="400" t="s">
        <v>97</v>
      </c>
      <c r="K5" s="401"/>
      <c r="L5" s="401"/>
      <c r="M5" s="401"/>
      <c r="N5" s="401"/>
      <c r="O5" s="401"/>
      <c r="P5" s="402"/>
      <c r="Q5" s="400" t="s">
        <v>96</v>
      </c>
      <c r="R5" s="401"/>
      <c r="S5" s="401"/>
      <c r="T5" s="401"/>
      <c r="U5" s="401"/>
      <c r="V5" s="401"/>
      <c r="W5" s="402"/>
      <c r="X5" s="400" t="s">
        <v>97</v>
      </c>
      <c r="Y5" s="401"/>
      <c r="Z5" s="401"/>
      <c r="AA5" s="401"/>
      <c r="AB5" s="401"/>
      <c r="AC5" s="401"/>
      <c r="AD5" s="402"/>
      <c r="AE5" s="400" t="s">
        <v>96</v>
      </c>
      <c r="AF5" s="401"/>
      <c r="AG5" s="401"/>
      <c r="AH5" s="401"/>
      <c r="AI5" s="401"/>
      <c r="AJ5" s="401"/>
      <c r="AK5" s="402"/>
      <c r="AL5" s="400" t="s">
        <v>97</v>
      </c>
      <c r="AM5" s="401"/>
      <c r="AN5" s="401"/>
      <c r="AO5" s="401"/>
      <c r="AP5" s="401"/>
      <c r="AQ5" s="401"/>
      <c r="AR5" s="402"/>
      <c r="AS5" s="400" t="s">
        <v>96</v>
      </c>
      <c r="AT5" s="401"/>
      <c r="AU5" s="401"/>
      <c r="AV5" s="401"/>
      <c r="AW5" s="401"/>
      <c r="AX5" s="401"/>
      <c r="AY5" s="402"/>
      <c r="AZ5" s="400" t="s">
        <v>97</v>
      </c>
      <c r="BA5" s="401"/>
      <c r="BB5" s="401"/>
      <c r="BC5" s="401"/>
      <c r="BD5" s="401"/>
      <c r="BE5" s="401"/>
      <c r="BF5" s="402"/>
      <c r="BG5" s="393"/>
      <c r="BH5" s="395"/>
      <c r="BI5" s="395"/>
      <c r="BJ5" s="395"/>
      <c r="BK5" s="395"/>
      <c r="BL5" s="395"/>
      <c r="BM5" s="396"/>
      <c r="BN5" s="400" t="s">
        <v>96</v>
      </c>
      <c r="BO5" s="401"/>
      <c r="BP5" s="401"/>
      <c r="BQ5" s="401"/>
      <c r="BR5" s="401"/>
      <c r="BS5" s="401"/>
      <c r="BT5" s="402"/>
      <c r="BU5" s="400" t="s">
        <v>97</v>
      </c>
      <c r="BV5" s="401"/>
      <c r="BW5" s="401"/>
      <c r="BX5" s="401"/>
      <c r="BY5" s="401"/>
      <c r="BZ5" s="401"/>
      <c r="CA5" s="402"/>
      <c r="CB5" s="400" t="s">
        <v>96</v>
      </c>
      <c r="CC5" s="401"/>
      <c r="CD5" s="401"/>
      <c r="CE5" s="401"/>
      <c r="CF5" s="401"/>
      <c r="CG5" s="401"/>
      <c r="CH5" s="402"/>
      <c r="CI5" s="400" t="s">
        <v>97</v>
      </c>
      <c r="CJ5" s="401"/>
      <c r="CK5" s="401"/>
      <c r="CL5" s="401"/>
      <c r="CM5" s="401"/>
      <c r="CN5" s="401"/>
      <c r="CO5" s="402"/>
      <c r="CP5" s="400" t="s">
        <v>96</v>
      </c>
      <c r="CQ5" s="401"/>
      <c r="CR5" s="401"/>
      <c r="CS5" s="401"/>
      <c r="CT5" s="401"/>
      <c r="CU5" s="401"/>
      <c r="CV5" s="402"/>
      <c r="CW5" s="400" t="s">
        <v>97</v>
      </c>
      <c r="CX5" s="401"/>
      <c r="CY5" s="401"/>
      <c r="CZ5" s="401"/>
      <c r="DA5" s="401"/>
      <c r="DB5" s="401"/>
      <c r="DC5" s="402"/>
      <c r="DD5" s="400" t="s">
        <v>96</v>
      </c>
      <c r="DE5" s="401"/>
      <c r="DF5" s="401"/>
      <c r="DG5" s="401"/>
      <c r="DH5" s="401"/>
      <c r="DI5" s="401"/>
      <c r="DJ5" s="402"/>
      <c r="DK5" s="400" t="s">
        <v>97</v>
      </c>
      <c r="DL5" s="401"/>
      <c r="DM5" s="401"/>
      <c r="DN5" s="401"/>
      <c r="DO5" s="401"/>
      <c r="DP5" s="401"/>
      <c r="DQ5" s="402"/>
    </row>
    <row r="6" spans="1:121" ht="12.75" customHeight="1" x14ac:dyDescent="0.2">
      <c r="C6" s="422" t="s">
        <v>32</v>
      </c>
      <c r="D6" s="388" t="s">
        <v>33</v>
      </c>
      <c r="E6" s="388"/>
      <c r="F6" s="388"/>
      <c r="G6" s="388"/>
      <c r="H6" s="388"/>
      <c r="I6" s="389"/>
      <c r="J6" s="422" t="str">
        <f>C6</f>
        <v>סה"כ מספר תביעות</v>
      </c>
      <c r="K6" s="388" t="s">
        <v>33</v>
      </c>
      <c r="L6" s="388"/>
      <c r="M6" s="388"/>
      <c r="N6" s="388"/>
      <c r="O6" s="388"/>
      <c r="P6" s="389"/>
      <c r="Q6" s="422" t="str">
        <f>J6</f>
        <v>סה"כ מספר תביעות</v>
      </c>
      <c r="R6" s="388" t="s">
        <v>33</v>
      </c>
      <c r="S6" s="388"/>
      <c r="T6" s="388"/>
      <c r="U6" s="388"/>
      <c r="V6" s="388"/>
      <c r="W6" s="389"/>
      <c r="X6" s="422" t="str">
        <f>Q6</f>
        <v>סה"כ מספר תביעות</v>
      </c>
      <c r="Y6" s="388" t="s">
        <v>33</v>
      </c>
      <c r="Z6" s="388"/>
      <c r="AA6" s="388"/>
      <c r="AB6" s="388"/>
      <c r="AC6" s="388"/>
      <c r="AD6" s="389"/>
      <c r="AE6" s="422" t="str">
        <f>X6</f>
        <v>סה"כ מספר תביעות</v>
      </c>
      <c r="AF6" s="388" t="s">
        <v>33</v>
      </c>
      <c r="AG6" s="388"/>
      <c r="AH6" s="388"/>
      <c r="AI6" s="388"/>
      <c r="AJ6" s="388"/>
      <c r="AK6" s="389"/>
      <c r="AL6" s="422" t="str">
        <f>AE6</f>
        <v>סה"כ מספר תביעות</v>
      </c>
      <c r="AM6" s="388" t="s">
        <v>33</v>
      </c>
      <c r="AN6" s="388"/>
      <c r="AO6" s="388"/>
      <c r="AP6" s="388"/>
      <c r="AQ6" s="388"/>
      <c r="AR6" s="389"/>
      <c r="AS6" s="422" t="str">
        <f>AL6</f>
        <v>סה"כ מספר תביעות</v>
      </c>
      <c r="AT6" s="388" t="s">
        <v>33</v>
      </c>
      <c r="AU6" s="388"/>
      <c r="AV6" s="388"/>
      <c r="AW6" s="388"/>
      <c r="AX6" s="388"/>
      <c r="AY6" s="389"/>
      <c r="AZ6" s="422" t="str">
        <f>AS6</f>
        <v>סה"כ מספר תביעות</v>
      </c>
      <c r="BA6" s="388" t="s">
        <v>33</v>
      </c>
      <c r="BB6" s="388"/>
      <c r="BC6" s="388"/>
      <c r="BD6" s="388"/>
      <c r="BE6" s="388"/>
      <c r="BF6" s="389"/>
      <c r="BG6" s="422" t="str">
        <f>AZ6</f>
        <v>סה"כ מספר תביעות</v>
      </c>
      <c r="BH6" s="388" t="s">
        <v>33</v>
      </c>
      <c r="BI6" s="388"/>
      <c r="BJ6" s="388"/>
      <c r="BK6" s="388"/>
      <c r="BL6" s="388"/>
      <c r="BM6" s="389"/>
      <c r="BN6" s="422" t="str">
        <f>AZ6</f>
        <v>סה"כ מספר תביעות</v>
      </c>
      <c r="BO6" s="388" t="s">
        <v>33</v>
      </c>
      <c r="BP6" s="388"/>
      <c r="BQ6" s="388"/>
      <c r="BR6" s="388"/>
      <c r="BS6" s="388"/>
      <c r="BT6" s="389"/>
      <c r="BU6" s="422" t="str">
        <f>BG6</f>
        <v>סה"כ מספר תביעות</v>
      </c>
      <c r="BV6" s="388" t="s">
        <v>33</v>
      </c>
      <c r="BW6" s="388"/>
      <c r="BX6" s="388"/>
      <c r="BY6" s="388"/>
      <c r="BZ6" s="388"/>
      <c r="CA6" s="389"/>
      <c r="CB6" s="422" t="str">
        <f>BN6</f>
        <v>סה"כ מספר תביעות</v>
      </c>
      <c r="CC6" s="388" t="s">
        <v>33</v>
      </c>
      <c r="CD6" s="388"/>
      <c r="CE6" s="388"/>
      <c r="CF6" s="388"/>
      <c r="CG6" s="388"/>
      <c r="CH6" s="389"/>
      <c r="CI6" s="422" t="str">
        <f>BU6</f>
        <v>סה"כ מספר תביעות</v>
      </c>
      <c r="CJ6" s="388" t="s">
        <v>33</v>
      </c>
      <c r="CK6" s="388"/>
      <c r="CL6" s="388"/>
      <c r="CM6" s="388"/>
      <c r="CN6" s="388"/>
      <c r="CO6" s="389"/>
      <c r="CP6" s="422" t="str">
        <f>CB6</f>
        <v>סה"כ מספר תביעות</v>
      </c>
      <c r="CQ6" s="388" t="s">
        <v>33</v>
      </c>
      <c r="CR6" s="388"/>
      <c r="CS6" s="388"/>
      <c r="CT6" s="388"/>
      <c r="CU6" s="388"/>
      <c r="CV6" s="389"/>
      <c r="CW6" s="422" t="str">
        <f>CI6</f>
        <v>סה"כ מספר תביעות</v>
      </c>
      <c r="CX6" s="388" t="s">
        <v>33</v>
      </c>
      <c r="CY6" s="388"/>
      <c r="CZ6" s="388"/>
      <c r="DA6" s="388"/>
      <c r="DB6" s="388"/>
      <c r="DC6" s="389"/>
      <c r="DD6" s="422" t="str">
        <f>CP6</f>
        <v>סה"כ מספר תביעות</v>
      </c>
      <c r="DE6" s="388" t="s">
        <v>33</v>
      </c>
      <c r="DF6" s="388"/>
      <c r="DG6" s="388"/>
      <c r="DH6" s="388"/>
      <c r="DI6" s="388"/>
      <c r="DJ6" s="389"/>
      <c r="DK6" s="422" t="str">
        <f>CW6</f>
        <v>סה"כ מספר תביעות</v>
      </c>
      <c r="DL6" s="388" t="s">
        <v>33</v>
      </c>
      <c r="DM6" s="388"/>
      <c r="DN6" s="388"/>
      <c r="DO6" s="388"/>
      <c r="DP6" s="388"/>
      <c r="DQ6" s="389"/>
    </row>
    <row r="7" spans="1:121" ht="25.5" customHeight="1" x14ac:dyDescent="0.2">
      <c r="B7" s="369" t="s">
        <v>34</v>
      </c>
      <c r="C7" s="372"/>
      <c r="D7" s="225" t="s">
        <v>493</v>
      </c>
      <c r="E7" s="44" t="s">
        <v>494</v>
      </c>
      <c r="F7" s="44" t="s">
        <v>392</v>
      </c>
      <c r="G7" s="44" t="s">
        <v>393</v>
      </c>
      <c r="H7" s="44" t="s">
        <v>394</v>
      </c>
      <c r="I7" s="151" t="s">
        <v>41</v>
      </c>
      <c r="J7" s="372"/>
      <c r="K7" s="225" t="s">
        <v>493</v>
      </c>
      <c r="L7" s="44" t="s">
        <v>494</v>
      </c>
      <c r="M7" s="44" t="s">
        <v>392</v>
      </c>
      <c r="N7" s="44" t="s">
        <v>393</v>
      </c>
      <c r="O7" s="44" t="s">
        <v>394</v>
      </c>
      <c r="P7" s="151" t="s">
        <v>41</v>
      </c>
      <c r="Q7" s="372"/>
      <c r="R7" s="225" t="s">
        <v>493</v>
      </c>
      <c r="S7" s="44" t="s">
        <v>494</v>
      </c>
      <c r="T7" s="44" t="s">
        <v>392</v>
      </c>
      <c r="U7" s="44" t="s">
        <v>393</v>
      </c>
      <c r="V7" s="44" t="s">
        <v>394</v>
      </c>
      <c r="W7" s="151" t="s">
        <v>41</v>
      </c>
      <c r="X7" s="372"/>
      <c r="Y7" s="225" t="s">
        <v>493</v>
      </c>
      <c r="Z7" s="44" t="s">
        <v>494</v>
      </c>
      <c r="AA7" s="44" t="s">
        <v>392</v>
      </c>
      <c r="AB7" s="44" t="s">
        <v>393</v>
      </c>
      <c r="AC7" s="44" t="s">
        <v>394</v>
      </c>
      <c r="AD7" s="151" t="s">
        <v>41</v>
      </c>
      <c r="AE7" s="372"/>
      <c r="AF7" s="225" t="s">
        <v>493</v>
      </c>
      <c r="AG7" s="44" t="s">
        <v>494</v>
      </c>
      <c r="AH7" s="44" t="s">
        <v>392</v>
      </c>
      <c r="AI7" s="44" t="s">
        <v>393</v>
      </c>
      <c r="AJ7" s="44" t="s">
        <v>394</v>
      </c>
      <c r="AK7" s="151" t="s">
        <v>41</v>
      </c>
      <c r="AL7" s="372"/>
      <c r="AM7" s="225" t="s">
        <v>493</v>
      </c>
      <c r="AN7" s="44" t="s">
        <v>494</v>
      </c>
      <c r="AO7" s="44" t="s">
        <v>392</v>
      </c>
      <c r="AP7" s="44" t="s">
        <v>393</v>
      </c>
      <c r="AQ7" s="44" t="s">
        <v>394</v>
      </c>
      <c r="AR7" s="151" t="s">
        <v>41</v>
      </c>
      <c r="AS7" s="372"/>
      <c r="AT7" s="225" t="s">
        <v>493</v>
      </c>
      <c r="AU7" s="44" t="s">
        <v>494</v>
      </c>
      <c r="AV7" s="44" t="s">
        <v>392</v>
      </c>
      <c r="AW7" s="44" t="s">
        <v>393</v>
      </c>
      <c r="AX7" s="44" t="s">
        <v>394</v>
      </c>
      <c r="AY7" s="151" t="s">
        <v>41</v>
      </c>
      <c r="AZ7" s="372"/>
      <c r="BA7" s="225" t="s">
        <v>493</v>
      </c>
      <c r="BB7" s="44" t="s">
        <v>494</v>
      </c>
      <c r="BC7" s="44" t="s">
        <v>392</v>
      </c>
      <c r="BD7" s="44" t="s">
        <v>393</v>
      </c>
      <c r="BE7" s="44" t="s">
        <v>394</v>
      </c>
      <c r="BF7" s="151" t="s">
        <v>41</v>
      </c>
      <c r="BG7" s="372"/>
      <c r="BH7" s="225" t="s">
        <v>493</v>
      </c>
      <c r="BI7" s="44" t="s">
        <v>494</v>
      </c>
      <c r="BJ7" s="44" t="s">
        <v>392</v>
      </c>
      <c r="BK7" s="44" t="s">
        <v>393</v>
      </c>
      <c r="BL7" s="44" t="s">
        <v>394</v>
      </c>
      <c r="BM7" s="151" t="s">
        <v>41</v>
      </c>
      <c r="BN7" s="372"/>
      <c r="BO7" s="225" t="s">
        <v>493</v>
      </c>
      <c r="BP7" s="44" t="s">
        <v>494</v>
      </c>
      <c r="BQ7" s="44" t="s">
        <v>392</v>
      </c>
      <c r="BR7" s="44" t="s">
        <v>393</v>
      </c>
      <c r="BS7" s="44" t="s">
        <v>394</v>
      </c>
      <c r="BT7" s="151" t="s">
        <v>41</v>
      </c>
      <c r="BU7" s="372"/>
      <c r="BV7" s="225" t="s">
        <v>493</v>
      </c>
      <c r="BW7" s="44" t="s">
        <v>494</v>
      </c>
      <c r="BX7" s="44" t="s">
        <v>392</v>
      </c>
      <c r="BY7" s="44" t="s">
        <v>393</v>
      </c>
      <c r="BZ7" s="44" t="s">
        <v>394</v>
      </c>
      <c r="CA7" s="151" t="s">
        <v>41</v>
      </c>
      <c r="CB7" s="372"/>
      <c r="CC7" s="225" t="s">
        <v>493</v>
      </c>
      <c r="CD7" s="44" t="s">
        <v>494</v>
      </c>
      <c r="CE7" s="44" t="s">
        <v>392</v>
      </c>
      <c r="CF7" s="44" t="s">
        <v>393</v>
      </c>
      <c r="CG7" s="44" t="s">
        <v>394</v>
      </c>
      <c r="CH7" s="151" t="s">
        <v>41</v>
      </c>
      <c r="CI7" s="372"/>
      <c r="CJ7" s="225" t="s">
        <v>493</v>
      </c>
      <c r="CK7" s="44" t="s">
        <v>494</v>
      </c>
      <c r="CL7" s="44" t="s">
        <v>392</v>
      </c>
      <c r="CM7" s="44" t="s">
        <v>393</v>
      </c>
      <c r="CN7" s="44" t="s">
        <v>394</v>
      </c>
      <c r="CO7" s="151" t="s">
        <v>41</v>
      </c>
      <c r="CP7" s="372"/>
      <c r="CQ7" s="225" t="s">
        <v>493</v>
      </c>
      <c r="CR7" s="44" t="s">
        <v>494</v>
      </c>
      <c r="CS7" s="44" t="s">
        <v>392</v>
      </c>
      <c r="CT7" s="44" t="s">
        <v>393</v>
      </c>
      <c r="CU7" s="44" t="s">
        <v>394</v>
      </c>
      <c r="CV7" s="151" t="s">
        <v>41</v>
      </c>
      <c r="CW7" s="372"/>
      <c r="CX7" s="225" t="s">
        <v>493</v>
      </c>
      <c r="CY7" s="44" t="s">
        <v>494</v>
      </c>
      <c r="CZ7" s="44" t="s">
        <v>392</v>
      </c>
      <c r="DA7" s="44" t="s">
        <v>393</v>
      </c>
      <c r="DB7" s="44" t="s">
        <v>394</v>
      </c>
      <c r="DC7" s="151" t="s">
        <v>41</v>
      </c>
      <c r="DD7" s="372"/>
      <c r="DE7" s="225" t="s">
        <v>493</v>
      </c>
      <c r="DF7" s="44" t="s">
        <v>494</v>
      </c>
      <c r="DG7" s="44" t="s">
        <v>392</v>
      </c>
      <c r="DH7" s="44" t="s">
        <v>393</v>
      </c>
      <c r="DI7" s="44" t="s">
        <v>394</v>
      </c>
      <c r="DJ7" s="151" t="s">
        <v>41</v>
      </c>
      <c r="DK7" s="372"/>
      <c r="DL7" s="225" t="s">
        <v>493</v>
      </c>
      <c r="DM7" s="44" t="s">
        <v>494</v>
      </c>
      <c r="DN7" s="44" t="s">
        <v>392</v>
      </c>
      <c r="DO7" s="44" t="s">
        <v>393</v>
      </c>
      <c r="DP7" s="44" t="s">
        <v>394</v>
      </c>
      <c r="DQ7" s="151" t="s">
        <v>41</v>
      </c>
    </row>
    <row r="8" spans="1:121" x14ac:dyDescent="0.2">
      <c r="B8" s="370"/>
      <c r="C8" s="232" t="s">
        <v>42</v>
      </c>
      <c r="D8" s="227" t="s">
        <v>43</v>
      </c>
      <c r="E8" s="152" t="s">
        <v>44</v>
      </c>
      <c r="F8" s="152" t="s">
        <v>45</v>
      </c>
      <c r="G8" s="152" t="s">
        <v>46</v>
      </c>
      <c r="H8" s="152" t="s">
        <v>47</v>
      </c>
      <c r="I8" s="153" t="s">
        <v>48</v>
      </c>
      <c r="J8" s="231" t="s">
        <v>49</v>
      </c>
      <c r="K8" s="111" t="s">
        <v>50</v>
      </c>
      <c r="L8" s="52" t="s">
        <v>51</v>
      </c>
      <c r="M8" s="52" t="s">
        <v>52</v>
      </c>
      <c r="N8" s="52" t="s">
        <v>53</v>
      </c>
      <c r="O8" s="52" t="s">
        <v>54</v>
      </c>
      <c r="P8" s="56" t="s">
        <v>55</v>
      </c>
      <c r="Q8" s="231" t="s">
        <v>56</v>
      </c>
      <c r="R8" s="111" t="s">
        <v>57</v>
      </c>
      <c r="S8" s="52" t="s">
        <v>58</v>
      </c>
      <c r="T8" s="52" t="s">
        <v>59</v>
      </c>
      <c r="U8" s="52" t="s">
        <v>60</v>
      </c>
      <c r="V8" s="52" t="s">
        <v>61</v>
      </c>
      <c r="W8" s="56" t="s">
        <v>62</v>
      </c>
      <c r="X8" s="231" t="s">
        <v>63</v>
      </c>
      <c r="Y8" s="111" t="s">
        <v>64</v>
      </c>
      <c r="Z8" s="52" t="s">
        <v>65</v>
      </c>
      <c r="AA8" s="52" t="s">
        <v>66</v>
      </c>
      <c r="AB8" s="52" t="s">
        <v>67</v>
      </c>
      <c r="AC8" s="52" t="s">
        <v>68</v>
      </c>
      <c r="AD8" s="56" t="s">
        <v>69</v>
      </c>
      <c r="AE8" s="231" t="s">
        <v>70</v>
      </c>
      <c r="AF8" s="111" t="s">
        <v>71</v>
      </c>
      <c r="AG8" s="52" t="s">
        <v>98</v>
      </c>
      <c r="AH8" s="52" t="s">
        <v>99</v>
      </c>
      <c r="AI8" s="52" t="s">
        <v>100</v>
      </c>
      <c r="AJ8" s="52" t="s">
        <v>101</v>
      </c>
      <c r="AK8" s="56" t="s">
        <v>102</v>
      </c>
      <c r="AL8" s="231" t="s">
        <v>103</v>
      </c>
      <c r="AM8" s="111" t="s">
        <v>104</v>
      </c>
      <c r="AN8" s="52" t="s">
        <v>105</v>
      </c>
      <c r="AO8" s="52" t="s">
        <v>106</v>
      </c>
      <c r="AP8" s="52" t="s">
        <v>107</v>
      </c>
      <c r="AQ8" s="52" t="s">
        <v>108</v>
      </c>
      <c r="AR8" s="56" t="s">
        <v>109</v>
      </c>
      <c r="AS8" s="231" t="s">
        <v>110</v>
      </c>
      <c r="AT8" s="111" t="s">
        <v>111</v>
      </c>
      <c r="AU8" s="52" t="s">
        <v>112</v>
      </c>
      <c r="AV8" s="52" t="s">
        <v>113</v>
      </c>
      <c r="AW8" s="52" t="s">
        <v>114</v>
      </c>
      <c r="AX8" s="52" t="s">
        <v>115</v>
      </c>
      <c r="AY8" s="56" t="s">
        <v>116</v>
      </c>
      <c r="AZ8" s="231" t="s">
        <v>117</v>
      </c>
      <c r="BA8" s="111" t="s">
        <v>118</v>
      </c>
      <c r="BB8" s="52" t="s">
        <v>119</v>
      </c>
      <c r="BC8" s="52" t="s">
        <v>120</v>
      </c>
      <c r="BD8" s="52" t="s">
        <v>121</v>
      </c>
      <c r="BE8" s="52" t="s">
        <v>122</v>
      </c>
      <c r="BF8" s="56" t="s">
        <v>123</v>
      </c>
      <c r="BG8" s="231" t="s">
        <v>124</v>
      </c>
      <c r="BH8" s="111" t="s">
        <v>125</v>
      </c>
      <c r="BI8" s="52" t="s">
        <v>126</v>
      </c>
      <c r="BJ8" s="52" t="s">
        <v>127</v>
      </c>
      <c r="BK8" s="52" t="s">
        <v>128</v>
      </c>
      <c r="BL8" s="52" t="s">
        <v>129</v>
      </c>
      <c r="BM8" s="56" t="s">
        <v>130</v>
      </c>
      <c r="BN8" s="231" t="s">
        <v>131</v>
      </c>
      <c r="BO8" s="111" t="s">
        <v>132</v>
      </c>
      <c r="BP8" s="52" t="s">
        <v>133</v>
      </c>
      <c r="BQ8" s="52" t="s">
        <v>134</v>
      </c>
      <c r="BR8" s="52" t="s">
        <v>135</v>
      </c>
      <c r="BS8" s="52" t="s">
        <v>136</v>
      </c>
      <c r="BT8" s="56" t="s">
        <v>137</v>
      </c>
      <c r="BU8" s="231" t="s">
        <v>138</v>
      </c>
      <c r="BV8" s="111" t="s">
        <v>139</v>
      </c>
      <c r="BW8" s="52" t="s">
        <v>463</v>
      </c>
      <c r="BX8" s="52" t="s">
        <v>464</v>
      </c>
      <c r="BY8" s="52" t="s">
        <v>465</v>
      </c>
      <c r="BZ8" s="52" t="s">
        <v>466</v>
      </c>
      <c r="CA8" s="56" t="s">
        <v>467</v>
      </c>
      <c r="CB8" s="231" t="s">
        <v>468</v>
      </c>
      <c r="CC8" s="111" t="s">
        <v>469</v>
      </c>
      <c r="CD8" s="52" t="s">
        <v>470</v>
      </c>
      <c r="CE8" s="52" t="s">
        <v>471</v>
      </c>
      <c r="CF8" s="52" t="s">
        <v>472</v>
      </c>
      <c r="CG8" s="52" t="s">
        <v>473</v>
      </c>
      <c r="CH8" s="56" t="s">
        <v>474</v>
      </c>
      <c r="CI8" s="231" t="s">
        <v>475</v>
      </c>
      <c r="CJ8" s="111" t="s">
        <v>476</v>
      </c>
      <c r="CK8" s="52" t="s">
        <v>477</v>
      </c>
      <c r="CL8" s="52" t="s">
        <v>478</v>
      </c>
      <c r="CM8" s="52" t="s">
        <v>479</v>
      </c>
      <c r="CN8" s="52" t="s">
        <v>480</v>
      </c>
      <c r="CO8" s="56" t="s">
        <v>481</v>
      </c>
      <c r="CP8" s="231" t="s">
        <v>482</v>
      </c>
      <c r="CQ8" s="111" t="s">
        <v>483</v>
      </c>
      <c r="CR8" s="52" t="s">
        <v>484</v>
      </c>
      <c r="CS8" s="52" t="s">
        <v>485</v>
      </c>
      <c r="CT8" s="52" t="s">
        <v>486</v>
      </c>
      <c r="CU8" s="52" t="s">
        <v>487</v>
      </c>
      <c r="CV8" s="56" t="s">
        <v>488</v>
      </c>
      <c r="CW8" s="231" t="s">
        <v>489</v>
      </c>
      <c r="CX8" s="111" t="s">
        <v>490</v>
      </c>
      <c r="CY8" s="52" t="s">
        <v>491</v>
      </c>
      <c r="CZ8" s="52" t="s">
        <v>492</v>
      </c>
      <c r="DA8" s="52" t="s">
        <v>502</v>
      </c>
      <c r="DB8" s="52" t="s">
        <v>503</v>
      </c>
      <c r="DC8" s="56" t="s">
        <v>504</v>
      </c>
      <c r="DD8" s="231" t="s">
        <v>505</v>
      </c>
      <c r="DE8" s="111" t="s">
        <v>506</v>
      </c>
      <c r="DF8" s="52" t="s">
        <v>507</v>
      </c>
      <c r="DG8" s="52" t="s">
        <v>508</v>
      </c>
      <c r="DH8" s="52" t="s">
        <v>509</v>
      </c>
      <c r="DI8" s="52" t="s">
        <v>510</v>
      </c>
      <c r="DJ8" s="56" t="s">
        <v>511</v>
      </c>
      <c r="DK8" s="231" t="s">
        <v>512</v>
      </c>
      <c r="DL8" s="54" t="s">
        <v>513</v>
      </c>
      <c r="DM8" s="52" t="s">
        <v>514</v>
      </c>
      <c r="DN8" s="52" t="s">
        <v>515</v>
      </c>
      <c r="DO8" s="52" t="s">
        <v>516</v>
      </c>
      <c r="DP8" s="52" t="s">
        <v>517</v>
      </c>
      <c r="DQ8" s="56" t="s">
        <v>518</v>
      </c>
    </row>
    <row r="9" spans="1:121" x14ac:dyDescent="0.2">
      <c r="A9" s="154" t="s">
        <v>72</v>
      </c>
      <c r="B9" s="212" t="s">
        <v>73</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74</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75</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496</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520</v>
      </c>
      <c r="B13" s="158" t="s">
        <v>497</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77</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78</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79</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519</v>
      </c>
      <c r="C17" s="235">
        <f t="shared" ref="C17:AH17" si="0">SUM(C12:C16)</f>
        <v>0</v>
      </c>
      <c r="D17" s="218">
        <f t="shared" si="0"/>
        <v>0</v>
      </c>
      <c r="E17" s="31">
        <f t="shared" si="0"/>
        <v>0</v>
      </c>
      <c r="F17" s="28">
        <f t="shared" si="0"/>
        <v>0</v>
      </c>
      <c r="G17" s="28">
        <f t="shared" si="0"/>
        <v>0</v>
      </c>
      <c r="H17" s="28">
        <f t="shared" si="0"/>
        <v>0</v>
      </c>
      <c r="I17" s="32">
        <f t="shared" si="0"/>
        <v>0</v>
      </c>
      <c r="J17" s="235">
        <f t="shared" si="0"/>
        <v>0</v>
      </c>
      <c r="K17" s="218">
        <f t="shared" si="0"/>
        <v>0</v>
      </c>
      <c r="L17" s="31">
        <f t="shared" si="0"/>
        <v>0</v>
      </c>
      <c r="M17" s="28">
        <f t="shared" si="0"/>
        <v>0</v>
      </c>
      <c r="N17" s="28">
        <f t="shared" si="0"/>
        <v>0</v>
      </c>
      <c r="O17" s="28">
        <f t="shared" si="0"/>
        <v>0</v>
      </c>
      <c r="P17" s="32">
        <f t="shared" si="0"/>
        <v>0</v>
      </c>
      <c r="Q17" s="235">
        <f t="shared" si="0"/>
        <v>0</v>
      </c>
      <c r="R17" s="218">
        <f t="shared" si="0"/>
        <v>0</v>
      </c>
      <c r="S17" s="31">
        <f t="shared" si="0"/>
        <v>0</v>
      </c>
      <c r="T17" s="28">
        <f t="shared" si="0"/>
        <v>0</v>
      </c>
      <c r="U17" s="28">
        <f t="shared" si="0"/>
        <v>0</v>
      </c>
      <c r="V17" s="28">
        <f t="shared" si="0"/>
        <v>0</v>
      </c>
      <c r="W17" s="32">
        <f t="shared" si="0"/>
        <v>0</v>
      </c>
      <c r="X17" s="235">
        <f t="shared" si="0"/>
        <v>0</v>
      </c>
      <c r="Y17" s="218">
        <f t="shared" si="0"/>
        <v>0</v>
      </c>
      <c r="Z17" s="31">
        <f t="shared" si="0"/>
        <v>0</v>
      </c>
      <c r="AA17" s="28">
        <f t="shared" si="0"/>
        <v>0</v>
      </c>
      <c r="AB17" s="28">
        <f t="shared" si="0"/>
        <v>0</v>
      </c>
      <c r="AC17" s="28">
        <f t="shared" si="0"/>
        <v>0</v>
      </c>
      <c r="AD17" s="32">
        <f t="shared" si="0"/>
        <v>0</v>
      </c>
      <c r="AE17" s="235">
        <f t="shared" si="0"/>
        <v>0</v>
      </c>
      <c r="AF17" s="218">
        <f t="shared" si="0"/>
        <v>0</v>
      </c>
      <c r="AG17" s="31">
        <f t="shared" si="0"/>
        <v>0</v>
      </c>
      <c r="AH17" s="28">
        <f t="shared" si="0"/>
        <v>0</v>
      </c>
      <c r="AI17" s="28">
        <f t="shared" ref="AI17:BE17" si="1">SUM(AI12:AI16)</f>
        <v>0</v>
      </c>
      <c r="AJ17" s="28">
        <f t="shared" si="1"/>
        <v>0</v>
      </c>
      <c r="AK17" s="32">
        <f t="shared" si="1"/>
        <v>0</v>
      </c>
      <c r="AL17" s="235">
        <f t="shared" si="1"/>
        <v>0</v>
      </c>
      <c r="AM17" s="218">
        <f t="shared" si="1"/>
        <v>0</v>
      </c>
      <c r="AN17" s="31">
        <f t="shared" si="1"/>
        <v>0</v>
      </c>
      <c r="AO17" s="28">
        <f t="shared" si="1"/>
        <v>0</v>
      </c>
      <c r="AP17" s="28">
        <f t="shared" si="1"/>
        <v>0</v>
      </c>
      <c r="AQ17" s="28">
        <f t="shared" si="1"/>
        <v>0</v>
      </c>
      <c r="AR17" s="32">
        <f t="shared" si="1"/>
        <v>0</v>
      </c>
      <c r="AS17" s="235">
        <f t="shared" si="1"/>
        <v>0</v>
      </c>
      <c r="AT17" s="218">
        <f t="shared" si="1"/>
        <v>0</v>
      </c>
      <c r="AU17" s="31">
        <f t="shared" si="1"/>
        <v>0</v>
      </c>
      <c r="AV17" s="28">
        <f t="shared" si="1"/>
        <v>0</v>
      </c>
      <c r="AW17" s="28">
        <f t="shared" si="1"/>
        <v>0</v>
      </c>
      <c r="AX17" s="28">
        <f t="shared" si="1"/>
        <v>0</v>
      </c>
      <c r="AY17" s="32">
        <f t="shared" si="1"/>
        <v>0</v>
      </c>
      <c r="AZ17" s="235">
        <f t="shared" si="1"/>
        <v>0</v>
      </c>
      <c r="BA17" s="218">
        <f t="shared" si="1"/>
        <v>0</v>
      </c>
      <c r="BB17" s="31">
        <f t="shared" si="1"/>
        <v>0</v>
      </c>
      <c r="BC17" s="28">
        <f t="shared" si="1"/>
        <v>0</v>
      </c>
      <c r="BD17" s="28">
        <f t="shared" si="1"/>
        <v>0</v>
      </c>
      <c r="BE17" s="28">
        <f t="shared" si="1"/>
        <v>0</v>
      </c>
      <c r="BF17" s="32">
        <f t="shared" ref="BF17:BK17" si="2">SUM(BF12:BF16)</f>
        <v>0</v>
      </c>
      <c r="BG17" s="235">
        <f>SUM(BG12:BG16)</f>
        <v>0</v>
      </c>
      <c r="BH17" s="218">
        <f>SUM(BH12:BH16)</f>
        <v>0</v>
      </c>
      <c r="BI17" s="31">
        <f>SUM(BI12:BI16)</f>
        <v>0</v>
      </c>
      <c r="BJ17" s="28">
        <f>SUM(BJ12:BJ16)</f>
        <v>0</v>
      </c>
      <c r="BK17" s="28">
        <f t="shared" si="2"/>
        <v>0</v>
      </c>
      <c r="BL17" s="28">
        <f t="shared" ref="BL17:CQ17" si="3">SUM(BL12:BL16)</f>
        <v>0</v>
      </c>
      <c r="BM17" s="32">
        <f t="shared" si="3"/>
        <v>0</v>
      </c>
      <c r="BN17" s="235">
        <f t="shared" si="3"/>
        <v>0</v>
      </c>
      <c r="BO17" s="218">
        <f t="shared" si="3"/>
        <v>0</v>
      </c>
      <c r="BP17" s="31">
        <f t="shared" si="3"/>
        <v>0</v>
      </c>
      <c r="BQ17" s="28">
        <f t="shared" si="3"/>
        <v>0</v>
      </c>
      <c r="BR17" s="28">
        <f t="shared" si="3"/>
        <v>0</v>
      </c>
      <c r="BS17" s="28">
        <f t="shared" si="3"/>
        <v>0</v>
      </c>
      <c r="BT17" s="32">
        <f t="shared" si="3"/>
        <v>0</v>
      </c>
      <c r="BU17" s="235">
        <f t="shared" si="3"/>
        <v>0</v>
      </c>
      <c r="BV17" s="218">
        <f t="shared" si="3"/>
        <v>0</v>
      </c>
      <c r="BW17" s="31">
        <f t="shared" si="3"/>
        <v>0</v>
      </c>
      <c r="BX17" s="28">
        <f t="shared" si="3"/>
        <v>0</v>
      </c>
      <c r="BY17" s="28">
        <f t="shared" si="3"/>
        <v>0</v>
      </c>
      <c r="BZ17" s="28">
        <f t="shared" si="3"/>
        <v>0</v>
      </c>
      <c r="CA17" s="32">
        <f t="shared" si="3"/>
        <v>0</v>
      </c>
      <c r="CB17" s="235">
        <f t="shared" si="3"/>
        <v>0</v>
      </c>
      <c r="CC17" s="218">
        <f t="shared" si="3"/>
        <v>0</v>
      </c>
      <c r="CD17" s="31">
        <f t="shared" si="3"/>
        <v>0</v>
      </c>
      <c r="CE17" s="28">
        <f t="shared" si="3"/>
        <v>0</v>
      </c>
      <c r="CF17" s="28">
        <f t="shared" si="3"/>
        <v>0</v>
      </c>
      <c r="CG17" s="28">
        <f t="shared" si="3"/>
        <v>0</v>
      </c>
      <c r="CH17" s="32">
        <f t="shared" si="3"/>
        <v>0</v>
      </c>
      <c r="CI17" s="235">
        <f t="shared" si="3"/>
        <v>0</v>
      </c>
      <c r="CJ17" s="218">
        <f t="shared" si="3"/>
        <v>0</v>
      </c>
      <c r="CK17" s="31">
        <f t="shared" si="3"/>
        <v>0</v>
      </c>
      <c r="CL17" s="28">
        <f t="shared" si="3"/>
        <v>0</v>
      </c>
      <c r="CM17" s="28">
        <f t="shared" si="3"/>
        <v>0</v>
      </c>
      <c r="CN17" s="28">
        <f t="shared" si="3"/>
        <v>0</v>
      </c>
      <c r="CO17" s="32">
        <f t="shared" si="3"/>
        <v>0</v>
      </c>
      <c r="CP17" s="235">
        <f t="shared" si="3"/>
        <v>0</v>
      </c>
      <c r="CQ17" s="218">
        <f t="shared" si="3"/>
        <v>0</v>
      </c>
      <c r="CR17" s="31">
        <f t="shared" ref="CR17:DQ17" si="4">SUM(CR12:CR16)</f>
        <v>0</v>
      </c>
      <c r="CS17" s="28">
        <f t="shared" si="4"/>
        <v>0</v>
      </c>
      <c r="CT17" s="28">
        <f t="shared" si="4"/>
        <v>0</v>
      </c>
      <c r="CU17" s="28">
        <f t="shared" si="4"/>
        <v>0</v>
      </c>
      <c r="CV17" s="32">
        <f t="shared" si="4"/>
        <v>0</v>
      </c>
      <c r="CW17" s="235">
        <f t="shared" si="4"/>
        <v>0</v>
      </c>
      <c r="CX17" s="218">
        <f t="shared" si="4"/>
        <v>0</v>
      </c>
      <c r="CY17" s="31">
        <f t="shared" si="4"/>
        <v>0</v>
      </c>
      <c r="CZ17" s="28">
        <f t="shared" si="4"/>
        <v>0</v>
      </c>
      <c r="DA17" s="28">
        <f t="shared" si="4"/>
        <v>0</v>
      </c>
      <c r="DB17" s="28">
        <f t="shared" si="4"/>
        <v>0</v>
      </c>
      <c r="DC17" s="32">
        <f t="shared" si="4"/>
        <v>0</v>
      </c>
      <c r="DD17" s="235">
        <f t="shared" si="4"/>
        <v>0</v>
      </c>
      <c r="DE17" s="218">
        <f t="shared" si="4"/>
        <v>0</v>
      </c>
      <c r="DF17" s="31">
        <f t="shared" si="4"/>
        <v>0</v>
      </c>
      <c r="DG17" s="28">
        <f t="shared" si="4"/>
        <v>0</v>
      </c>
      <c r="DH17" s="28">
        <f t="shared" si="4"/>
        <v>0</v>
      </c>
      <c r="DI17" s="28">
        <f t="shared" si="4"/>
        <v>0</v>
      </c>
      <c r="DJ17" s="32">
        <f t="shared" si="4"/>
        <v>0</v>
      </c>
      <c r="DK17" s="235">
        <f t="shared" si="4"/>
        <v>0</v>
      </c>
      <c r="DL17" s="218">
        <f t="shared" si="4"/>
        <v>0</v>
      </c>
      <c r="DM17" s="31">
        <f t="shared" si="4"/>
        <v>0</v>
      </c>
      <c r="DN17" s="28">
        <f t="shared" si="4"/>
        <v>0</v>
      </c>
      <c r="DO17" s="28">
        <f t="shared" si="4"/>
        <v>0</v>
      </c>
      <c r="DP17" s="28">
        <f t="shared" si="4"/>
        <v>0</v>
      </c>
      <c r="DQ17" s="32">
        <f t="shared" si="4"/>
        <v>0</v>
      </c>
    </row>
    <row r="18" spans="1:121" x14ac:dyDescent="0.2">
      <c r="A18" s="157">
        <v>8</v>
      </c>
      <c r="B18" s="158" t="s">
        <v>522</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80</v>
      </c>
      <c r="B19" s="214" t="s">
        <v>81</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82</v>
      </c>
      <c r="C22" s="235">
        <f t="shared" ref="C22:AH22" si="5">SUM(C20:C21)</f>
        <v>0</v>
      </c>
      <c r="D22" s="218">
        <f t="shared" si="5"/>
        <v>0</v>
      </c>
      <c r="E22" s="31">
        <f t="shared" si="5"/>
        <v>0</v>
      </c>
      <c r="F22" s="28">
        <f t="shared" si="5"/>
        <v>0</v>
      </c>
      <c r="G22" s="28">
        <f t="shared" si="5"/>
        <v>0</v>
      </c>
      <c r="H22" s="28">
        <f t="shared" si="5"/>
        <v>0</v>
      </c>
      <c r="I22" s="32">
        <f t="shared" si="5"/>
        <v>0</v>
      </c>
      <c r="J22" s="235">
        <f t="shared" si="5"/>
        <v>0</v>
      </c>
      <c r="K22" s="218">
        <f t="shared" si="5"/>
        <v>0</v>
      </c>
      <c r="L22" s="31">
        <f t="shared" si="5"/>
        <v>0</v>
      </c>
      <c r="M22" s="28">
        <f t="shared" si="5"/>
        <v>0</v>
      </c>
      <c r="N22" s="28">
        <f t="shared" si="5"/>
        <v>0</v>
      </c>
      <c r="O22" s="28">
        <f t="shared" si="5"/>
        <v>0</v>
      </c>
      <c r="P22" s="32">
        <f t="shared" si="5"/>
        <v>0</v>
      </c>
      <c r="Q22" s="235">
        <f t="shared" si="5"/>
        <v>0</v>
      </c>
      <c r="R22" s="218">
        <f t="shared" si="5"/>
        <v>0</v>
      </c>
      <c r="S22" s="31">
        <f t="shared" si="5"/>
        <v>0</v>
      </c>
      <c r="T22" s="28">
        <f t="shared" si="5"/>
        <v>0</v>
      </c>
      <c r="U22" s="28">
        <f t="shared" si="5"/>
        <v>0</v>
      </c>
      <c r="V22" s="28">
        <f t="shared" si="5"/>
        <v>0</v>
      </c>
      <c r="W22" s="32">
        <f t="shared" si="5"/>
        <v>0</v>
      </c>
      <c r="X22" s="235">
        <f t="shared" si="5"/>
        <v>0</v>
      </c>
      <c r="Y22" s="218">
        <f t="shared" si="5"/>
        <v>0</v>
      </c>
      <c r="Z22" s="31">
        <f t="shared" si="5"/>
        <v>0</v>
      </c>
      <c r="AA22" s="28">
        <f t="shared" si="5"/>
        <v>0</v>
      </c>
      <c r="AB22" s="28">
        <f t="shared" si="5"/>
        <v>0</v>
      </c>
      <c r="AC22" s="28">
        <f t="shared" si="5"/>
        <v>0</v>
      </c>
      <c r="AD22" s="32">
        <f t="shared" si="5"/>
        <v>0</v>
      </c>
      <c r="AE22" s="235">
        <f t="shared" si="5"/>
        <v>0</v>
      </c>
      <c r="AF22" s="218">
        <f t="shared" si="5"/>
        <v>0</v>
      </c>
      <c r="AG22" s="31">
        <f t="shared" si="5"/>
        <v>0</v>
      </c>
      <c r="AH22" s="28">
        <f t="shared" si="5"/>
        <v>0</v>
      </c>
      <c r="AI22" s="28">
        <f t="shared" ref="AI22:BN22" si="6">SUM(AI20:AI21)</f>
        <v>0</v>
      </c>
      <c r="AJ22" s="28">
        <f t="shared" si="6"/>
        <v>0</v>
      </c>
      <c r="AK22" s="32">
        <f t="shared" si="6"/>
        <v>0</v>
      </c>
      <c r="AL22" s="235">
        <f t="shared" si="6"/>
        <v>0</v>
      </c>
      <c r="AM22" s="218">
        <f t="shared" si="6"/>
        <v>0</v>
      </c>
      <c r="AN22" s="31">
        <f t="shared" si="6"/>
        <v>0</v>
      </c>
      <c r="AO22" s="28">
        <f t="shared" si="6"/>
        <v>0</v>
      </c>
      <c r="AP22" s="28">
        <f t="shared" si="6"/>
        <v>0</v>
      </c>
      <c r="AQ22" s="28">
        <f t="shared" si="6"/>
        <v>0</v>
      </c>
      <c r="AR22" s="32">
        <f t="shared" si="6"/>
        <v>0</v>
      </c>
      <c r="AS22" s="235">
        <f t="shared" si="6"/>
        <v>0</v>
      </c>
      <c r="AT22" s="218">
        <f t="shared" si="6"/>
        <v>0</v>
      </c>
      <c r="AU22" s="31">
        <f t="shared" si="6"/>
        <v>0</v>
      </c>
      <c r="AV22" s="28">
        <f t="shared" si="6"/>
        <v>0</v>
      </c>
      <c r="AW22" s="28">
        <f t="shared" si="6"/>
        <v>0</v>
      </c>
      <c r="AX22" s="28">
        <f t="shared" si="6"/>
        <v>0</v>
      </c>
      <c r="AY22" s="32">
        <f t="shared" si="6"/>
        <v>0</v>
      </c>
      <c r="AZ22" s="235">
        <f t="shared" si="6"/>
        <v>0</v>
      </c>
      <c r="BA22" s="218">
        <f t="shared" si="6"/>
        <v>0</v>
      </c>
      <c r="BB22" s="31">
        <f t="shared" si="6"/>
        <v>0</v>
      </c>
      <c r="BC22" s="28">
        <f t="shared" si="6"/>
        <v>0</v>
      </c>
      <c r="BD22" s="28">
        <f t="shared" si="6"/>
        <v>0</v>
      </c>
      <c r="BE22" s="28">
        <f t="shared" si="6"/>
        <v>0</v>
      </c>
      <c r="BF22" s="32">
        <f t="shared" si="6"/>
        <v>0</v>
      </c>
      <c r="BG22" s="235">
        <f t="shared" si="6"/>
        <v>0</v>
      </c>
      <c r="BH22" s="218">
        <f t="shared" si="6"/>
        <v>0</v>
      </c>
      <c r="BI22" s="31">
        <f t="shared" si="6"/>
        <v>0</v>
      </c>
      <c r="BJ22" s="28">
        <f t="shared" si="6"/>
        <v>0</v>
      </c>
      <c r="BK22" s="28">
        <f t="shared" si="6"/>
        <v>0</v>
      </c>
      <c r="BL22" s="28">
        <f t="shared" si="6"/>
        <v>0</v>
      </c>
      <c r="BM22" s="32">
        <f t="shared" si="6"/>
        <v>0</v>
      </c>
      <c r="BN22" s="235">
        <f t="shared" si="6"/>
        <v>0</v>
      </c>
      <c r="BO22" s="218">
        <f t="shared" ref="BO22:CT22" si="7">SUM(BO20:BO21)</f>
        <v>0</v>
      </c>
      <c r="BP22" s="31">
        <f t="shared" si="7"/>
        <v>0</v>
      </c>
      <c r="BQ22" s="28">
        <f t="shared" si="7"/>
        <v>0</v>
      </c>
      <c r="BR22" s="28">
        <f t="shared" si="7"/>
        <v>0</v>
      </c>
      <c r="BS22" s="28">
        <f t="shared" si="7"/>
        <v>0</v>
      </c>
      <c r="BT22" s="32">
        <f t="shared" si="7"/>
        <v>0</v>
      </c>
      <c r="BU22" s="235">
        <f t="shared" si="7"/>
        <v>0</v>
      </c>
      <c r="BV22" s="218">
        <f t="shared" si="7"/>
        <v>0</v>
      </c>
      <c r="BW22" s="31">
        <f t="shared" si="7"/>
        <v>0</v>
      </c>
      <c r="BX22" s="28">
        <f t="shared" si="7"/>
        <v>0</v>
      </c>
      <c r="BY22" s="28">
        <f t="shared" si="7"/>
        <v>0</v>
      </c>
      <c r="BZ22" s="28">
        <f t="shared" si="7"/>
        <v>0</v>
      </c>
      <c r="CA22" s="32">
        <f t="shared" si="7"/>
        <v>0</v>
      </c>
      <c r="CB22" s="235">
        <f t="shared" si="7"/>
        <v>0</v>
      </c>
      <c r="CC22" s="218">
        <f t="shared" si="7"/>
        <v>0</v>
      </c>
      <c r="CD22" s="31">
        <f t="shared" si="7"/>
        <v>0</v>
      </c>
      <c r="CE22" s="28">
        <f t="shared" si="7"/>
        <v>0</v>
      </c>
      <c r="CF22" s="28">
        <f t="shared" si="7"/>
        <v>0</v>
      </c>
      <c r="CG22" s="28">
        <f t="shared" si="7"/>
        <v>0</v>
      </c>
      <c r="CH22" s="32">
        <f t="shared" si="7"/>
        <v>0</v>
      </c>
      <c r="CI22" s="235">
        <f t="shared" si="7"/>
        <v>0</v>
      </c>
      <c r="CJ22" s="218">
        <f t="shared" si="7"/>
        <v>0</v>
      </c>
      <c r="CK22" s="31">
        <f t="shared" si="7"/>
        <v>0</v>
      </c>
      <c r="CL22" s="28">
        <f t="shared" si="7"/>
        <v>0</v>
      </c>
      <c r="CM22" s="28">
        <f t="shared" si="7"/>
        <v>0</v>
      </c>
      <c r="CN22" s="28">
        <f t="shared" si="7"/>
        <v>0</v>
      </c>
      <c r="CO22" s="32">
        <f t="shared" si="7"/>
        <v>0</v>
      </c>
      <c r="CP22" s="235">
        <f t="shared" si="7"/>
        <v>0</v>
      </c>
      <c r="CQ22" s="218">
        <f t="shared" si="7"/>
        <v>0</v>
      </c>
      <c r="CR22" s="31">
        <f t="shared" si="7"/>
        <v>0</v>
      </c>
      <c r="CS22" s="28">
        <f t="shared" si="7"/>
        <v>0</v>
      </c>
      <c r="CT22" s="28">
        <f t="shared" si="7"/>
        <v>0</v>
      </c>
      <c r="CU22" s="28">
        <f t="shared" ref="CU22:DQ22" si="8">SUM(CU20:CU21)</f>
        <v>0</v>
      </c>
      <c r="CV22" s="32">
        <f t="shared" si="8"/>
        <v>0</v>
      </c>
      <c r="CW22" s="235">
        <f t="shared" si="8"/>
        <v>0</v>
      </c>
      <c r="CX22" s="218">
        <f t="shared" si="8"/>
        <v>0</v>
      </c>
      <c r="CY22" s="31">
        <f t="shared" si="8"/>
        <v>0</v>
      </c>
      <c r="CZ22" s="28">
        <f t="shared" si="8"/>
        <v>0</v>
      </c>
      <c r="DA22" s="28">
        <f t="shared" si="8"/>
        <v>0</v>
      </c>
      <c r="DB22" s="28">
        <f t="shared" si="8"/>
        <v>0</v>
      </c>
      <c r="DC22" s="32">
        <f t="shared" si="8"/>
        <v>0</v>
      </c>
      <c r="DD22" s="235">
        <f t="shared" si="8"/>
        <v>0</v>
      </c>
      <c r="DE22" s="218">
        <f t="shared" si="8"/>
        <v>0</v>
      </c>
      <c r="DF22" s="31">
        <f t="shared" si="8"/>
        <v>0</v>
      </c>
      <c r="DG22" s="28">
        <f t="shared" si="8"/>
        <v>0</v>
      </c>
      <c r="DH22" s="28">
        <f t="shared" si="8"/>
        <v>0</v>
      </c>
      <c r="DI22" s="28">
        <f t="shared" si="8"/>
        <v>0</v>
      </c>
      <c r="DJ22" s="32">
        <f t="shared" si="8"/>
        <v>0</v>
      </c>
      <c r="DK22" s="235">
        <f t="shared" si="8"/>
        <v>0</v>
      </c>
      <c r="DL22" s="30">
        <f t="shared" si="8"/>
        <v>0</v>
      </c>
      <c r="DM22" s="31">
        <f t="shared" si="8"/>
        <v>0</v>
      </c>
      <c r="DN22" s="28">
        <f t="shared" si="8"/>
        <v>0</v>
      </c>
      <c r="DO22" s="28">
        <f t="shared" si="8"/>
        <v>0</v>
      </c>
      <c r="DP22" s="28">
        <f t="shared" si="8"/>
        <v>0</v>
      </c>
      <c r="DQ22" s="170">
        <f t="shared" si="8"/>
        <v>0</v>
      </c>
    </row>
    <row r="23" spans="1:121" x14ac:dyDescent="0.2">
      <c r="A23" s="159" t="s">
        <v>83</v>
      </c>
      <c r="B23" s="214" t="s">
        <v>444</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86</v>
      </c>
      <c r="C28" s="236">
        <f t="shared" ref="C28:AH28" si="9">SUM(C24:C27)</f>
        <v>0</v>
      </c>
      <c r="D28" s="230">
        <f t="shared" si="9"/>
        <v>0</v>
      </c>
      <c r="E28" s="35">
        <f t="shared" si="9"/>
        <v>0</v>
      </c>
      <c r="F28" s="35">
        <f t="shared" si="9"/>
        <v>0</v>
      </c>
      <c r="G28" s="35">
        <f t="shared" si="9"/>
        <v>0</v>
      </c>
      <c r="H28" s="35">
        <f t="shared" si="9"/>
        <v>0</v>
      </c>
      <c r="I28" s="36">
        <f t="shared" si="9"/>
        <v>0</v>
      </c>
      <c r="J28" s="236">
        <f t="shared" si="9"/>
        <v>0</v>
      </c>
      <c r="K28" s="230">
        <f t="shared" si="9"/>
        <v>0</v>
      </c>
      <c r="L28" s="35">
        <f t="shared" si="9"/>
        <v>0</v>
      </c>
      <c r="M28" s="35">
        <f t="shared" si="9"/>
        <v>0</v>
      </c>
      <c r="N28" s="35">
        <f t="shared" si="9"/>
        <v>0</v>
      </c>
      <c r="O28" s="35">
        <f t="shared" si="9"/>
        <v>0</v>
      </c>
      <c r="P28" s="36">
        <f t="shared" si="9"/>
        <v>0</v>
      </c>
      <c r="Q28" s="236">
        <f t="shared" si="9"/>
        <v>0</v>
      </c>
      <c r="R28" s="230">
        <f t="shared" si="9"/>
        <v>0</v>
      </c>
      <c r="S28" s="35">
        <f t="shared" si="9"/>
        <v>0</v>
      </c>
      <c r="T28" s="35">
        <f t="shared" si="9"/>
        <v>0</v>
      </c>
      <c r="U28" s="35">
        <f t="shared" si="9"/>
        <v>0</v>
      </c>
      <c r="V28" s="35">
        <f t="shared" si="9"/>
        <v>0</v>
      </c>
      <c r="W28" s="36">
        <f t="shared" si="9"/>
        <v>0</v>
      </c>
      <c r="X28" s="236">
        <f t="shared" si="9"/>
        <v>0</v>
      </c>
      <c r="Y28" s="230">
        <f t="shared" si="9"/>
        <v>0</v>
      </c>
      <c r="Z28" s="35">
        <f t="shared" si="9"/>
        <v>0</v>
      </c>
      <c r="AA28" s="35">
        <f t="shared" si="9"/>
        <v>0</v>
      </c>
      <c r="AB28" s="35">
        <f t="shared" si="9"/>
        <v>0</v>
      </c>
      <c r="AC28" s="35">
        <f t="shared" si="9"/>
        <v>0</v>
      </c>
      <c r="AD28" s="36">
        <f t="shared" si="9"/>
        <v>0</v>
      </c>
      <c r="AE28" s="236">
        <f t="shared" si="9"/>
        <v>0</v>
      </c>
      <c r="AF28" s="230">
        <f t="shared" si="9"/>
        <v>0</v>
      </c>
      <c r="AG28" s="35">
        <f t="shared" si="9"/>
        <v>0</v>
      </c>
      <c r="AH28" s="35">
        <f t="shared" si="9"/>
        <v>0</v>
      </c>
      <c r="AI28" s="35">
        <f t="shared" ref="AI28:BN28" si="10">SUM(AI24:AI27)</f>
        <v>0</v>
      </c>
      <c r="AJ28" s="35">
        <f t="shared" si="10"/>
        <v>0</v>
      </c>
      <c r="AK28" s="36">
        <f t="shared" si="10"/>
        <v>0</v>
      </c>
      <c r="AL28" s="236">
        <f t="shared" si="10"/>
        <v>0</v>
      </c>
      <c r="AM28" s="230">
        <f t="shared" si="10"/>
        <v>0</v>
      </c>
      <c r="AN28" s="35">
        <f t="shared" si="10"/>
        <v>0</v>
      </c>
      <c r="AO28" s="35">
        <f t="shared" si="10"/>
        <v>0</v>
      </c>
      <c r="AP28" s="35">
        <f t="shared" si="10"/>
        <v>0</v>
      </c>
      <c r="AQ28" s="35">
        <f t="shared" si="10"/>
        <v>0</v>
      </c>
      <c r="AR28" s="36">
        <f t="shared" si="10"/>
        <v>0</v>
      </c>
      <c r="AS28" s="236">
        <f t="shared" si="10"/>
        <v>0</v>
      </c>
      <c r="AT28" s="230">
        <f t="shared" si="10"/>
        <v>0</v>
      </c>
      <c r="AU28" s="35">
        <f t="shared" si="10"/>
        <v>0</v>
      </c>
      <c r="AV28" s="35">
        <f t="shared" si="10"/>
        <v>0</v>
      </c>
      <c r="AW28" s="35">
        <f t="shared" si="10"/>
        <v>0</v>
      </c>
      <c r="AX28" s="35">
        <f t="shared" si="10"/>
        <v>0</v>
      </c>
      <c r="AY28" s="36">
        <f t="shared" si="10"/>
        <v>0</v>
      </c>
      <c r="AZ28" s="236">
        <f t="shared" si="10"/>
        <v>0</v>
      </c>
      <c r="BA28" s="230">
        <f t="shared" si="10"/>
        <v>0</v>
      </c>
      <c r="BB28" s="35">
        <f t="shared" si="10"/>
        <v>0</v>
      </c>
      <c r="BC28" s="35">
        <f t="shared" si="10"/>
        <v>0</v>
      </c>
      <c r="BD28" s="35">
        <f t="shared" si="10"/>
        <v>0</v>
      </c>
      <c r="BE28" s="35">
        <f t="shared" si="10"/>
        <v>0</v>
      </c>
      <c r="BF28" s="36">
        <f t="shared" si="10"/>
        <v>0</v>
      </c>
      <c r="BG28" s="236">
        <f t="shared" si="10"/>
        <v>0</v>
      </c>
      <c r="BH28" s="230">
        <f t="shared" si="10"/>
        <v>0</v>
      </c>
      <c r="BI28" s="35">
        <f t="shared" si="10"/>
        <v>0</v>
      </c>
      <c r="BJ28" s="35">
        <f t="shared" si="10"/>
        <v>0</v>
      </c>
      <c r="BK28" s="35">
        <f t="shared" si="10"/>
        <v>0</v>
      </c>
      <c r="BL28" s="35">
        <f t="shared" si="10"/>
        <v>0</v>
      </c>
      <c r="BM28" s="36">
        <f t="shared" si="10"/>
        <v>0</v>
      </c>
      <c r="BN28" s="236">
        <f t="shared" si="10"/>
        <v>0</v>
      </c>
      <c r="BO28" s="230">
        <f t="shared" ref="BO28:BY28" si="11">SUM(BO24:BO27)</f>
        <v>0</v>
      </c>
      <c r="BP28" s="35">
        <f t="shared" si="11"/>
        <v>0</v>
      </c>
      <c r="BQ28" s="35">
        <f t="shared" si="11"/>
        <v>0</v>
      </c>
      <c r="BR28" s="35">
        <f t="shared" si="11"/>
        <v>0</v>
      </c>
      <c r="BS28" s="35">
        <f t="shared" si="11"/>
        <v>0</v>
      </c>
      <c r="BT28" s="36">
        <f t="shared" si="11"/>
        <v>0</v>
      </c>
      <c r="BU28" s="236">
        <f t="shared" si="11"/>
        <v>0</v>
      </c>
      <c r="BV28" s="230">
        <f t="shared" si="11"/>
        <v>0</v>
      </c>
      <c r="BW28" s="35">
        <f t="shared" si="11"/>
        <v>0</v>
      </c>
      <c r="BX28" s="35">
        <f t="shared" si="11"/>
        <v>0</v>
      </c>
      <c r="BY28" s="35">
        <f t="shared" si="11"/>
        <v>0</v>
      </c>
      <c r="BZ28" s="35">
        <f t="shared" ref="BZ28" si="12">SUM(BZ24:BZ27)</f>
        <v>0</v>
      </c>
      <c r="CA28" s="36">
        <f t="shared" ref="CA28:DQ28" si="13">SUM(CA24:CA27)</f>
        <v>0</v>
      </c>
      <c r="CB28" s="236">
        <f t="shared" si="13"/>
        <v>0</v>
      </c>
      <c r="CC28" s="230">
        <f t="shared" si="13"/>
        <v>0</v>
      </c>
      <c r="CD28" s="35">
        <f t="shared" si="13"/>
        <v>0</v>
      </c>
      <c r="CE28" s="35">
        <f t="shared" si="13"/>
        <v>0</v>
      </c>
      <c r="CF28" s="35">
        <f t="shared" si="13"/>
        <v>0</v>
      </c>
      <c r="CG28" s="35">
        <f t="shared" si="13"/>
        <v>0</v>
      </c>
      <c r="CH28" s="36">
        <f t="shared" si="13"/>
        <v>0</v>
      </c>
      <c r="CI28" s="236">
        <f t="shared" si="13"/>
        <v>0</v>
      </c>
      <c r="CJ28" s="230">
        <f t="shared" si="13"/>
        <v>0</v>
      </c>
      <c r="CK28" s="35">
        <f t="shared" si="13"/>
        <v>0</v>
      </c>
      <c r="CL28" s="35">
        <f t="shared" si="13"/>
        <v>0</v>
      </c>
      <c r="CM28" s="35">
        <f t="shared" si="13"/>
        <v>0</v>
      </c>
      <c r="CN28" s="35">
        <f t="shared" si="13"/>
        <v>0</v>
      </c>
      <c r="CO28" s="36">
        <f t="shared" si="13"/>
        <v>0</v>
      </c>
      <c r="CP28" s="236">
        <f t="shared" si="13"/>
        <v>0</v>
      </c>
      <c r="CQ28" s="230">
        <f t="shared" si="13"/>
        <v>0</v>
      </c>
      <c r="CR28" s="35">
        <f t="shared" si="13"/>
        <v>0</v>
      </c>
      <c r="CS28" s="35">
        <f t="shared" si="13"/>
        <v>0</v>
      </c>
      <c r="CT28" s="35">
        <f t="shared" si="13"/>
        <v>0</v>
      </c>
      <c r="CU28" s="35">
        <f t="shared" si="13"/>
        <v>0</v>
      </c>
      <c r="CV28" s="36">
        <f t="shared" si="13"/>
        <v>0</v>
      </c>
      <c r="CW28" s="236">
        <f t="shared" si="13"/>
        <v>0</v>
      </c>
      <c r="CX28" s="230">
        <f t="shared" si="13"/>
        <v>0</v>
      </c>
      <c r="CY28" s="35">
        <f t="shared" si="13"/>
        <v>0</v>
      </c>
      <c r="CZ28" s="35">
        <f t="shared" si="13"/>
        <v>0</v>
      </c>
      <c r="DA28" s="35">
        <f t="shared" si="13"/>
        <v>0</v>
      </c>
      <c r="DB28" s="35">
        <f t="shared" si="13"/>
        <v>0</v>
      </c>
      <c r="DC28" s="36">
        <f t="shared" si="13"/>
        <v>0</v>
      </c>
      <c r="DD28" s="236">
        <f t="shared" si="13"/>
        <v>0</v>
      </c>
      <c r="DE28" s="230">
        <f t="shared" si="13"/>
        <v>0</v>
      </c>
      <c r="DF28" s="35">
        <f t="shared" si="13"/>
        <v>0</v>
      </c>
      <c r="DG28" s="35">
        <f t="shared" si="13"/>
        <v>0</v>
      </c>
      <c r="DH28" s="35">
        <f t="shared" si="13"/>
        <v>0</v>
      </c>
      <c r="DI28" s="35">
        <f t="shared" si="13"/>
        <v>0</v>
      </c>
      <c r="DJ28" s="36">
        <f t="shared" si="13"/>
        <v>0</v>
      </c>
      <c r="DK28" s="236">
        <f t="shared" si="13"/>
        <v>0</v>
      </c>
      <c r="DL28" s="34">
        <f t="shared" si="13"/>
        <v>0</v>
      </c>
      <c r="DM28" s="35">
        <f t="shared" si="13"/>
        <v>0</v>
      </c>
      <c r="DN28" s="35">
        <f t="shared" si="13"/>
        <v>0</v>
      </c>
      <c r="DO28" s="35">
        <f t="shared" si="13"/>
        <v>0</v>
      </c>
      <c r="DP28" s="35">
        <f t="shared" si="13"/>
        <v>0</v>
      </c>
      <c r="DQ28" s="37">
        <f t="shared" si="13"/>
        <v>0</v>
      </c>
    </row>
    <row r="31" spans="1:121" hidden="1" x14ac:dyDescent="0.2">
      <c r="A31" s="254"/>
      <c r="B31" s="416" t="s">
        <v>179</v>
      </c>
      <c r="C31" s="419" t="s">
        <v>87</v>
      </c>
      <c r="D31" s="420"/>
      <c r="E31" s="420"/>
      <c r="F31" s="420"/>
      <c r="G31" s="420"/>
      <c r="H31" s="420"/>
      <c r="I31" s="421"/>
      <c r="J31" s="419" t="s">
        <v>88</v>
      </c>
      <c r="K31" s="420"/>
      <c r="L31" s="420"/>
      <c r="M31" s="420"/>
      <c r="N31" s="420"/>
      <c r="O31" s="420"/>
      <c r="P31" s="421"/>
      <c r="Q31" s="419" t="s">
        <v>89</v>
      </c>
      <c r="R31" s="420"/>
      <c r="S31" s="420"/>
      <c r="T31" s="420"/>
      <c r="U31" s="420"/>
      <c r="V31" s="420"/>
      <c r="W31" s="421"/>
      <c r="X31" s="419" t="s">
        <v>90</v>
      </c>
      <c r="Y31" s="420"/>
      <c r="Z31" s="420"/>
      <c r="AA31" s="420"/>
      <c r="AB31" s="420"/>
      <c r="AC31" s="420"/>
      <c r="AD31" s="421"/>
      <c r="AE31" s="419" t="s">
        <v>91</v>
      </c>
      <c r="AF31" s="420"/>
      <c r="AG31" s="420"/>
      <c r="AH31" s="420"/>
      <c r="AI31" s="420"/>
      <c r="AJ31" s="420"/>
      <c r="AK31" s="421"/>
      <c r="AL31" s="419" t="s">
        <v>92</v>
      </c>
      <c r="AM31" s="420"/>
      <c r="AN31" s="420"/>
      <c r="AO31" s="420"/>
      <c r="AP31" s="420"/>
      <c r="AQ31" s="420"/>
      <c r="AR31" s="421"/>
      <c r="AS31" s="419" t="s">
        <v>93</v>
      </c>
      <c r="AT31" s="420"/>
      <c r="AU31" s="420"/>
      <c r="AV31" s="420"/>
      <c r="AW31" s="420"/>
      <c r="AX31" s="420"/>
      <c r="AY31" s="421"/>
      <c r="AZ31" s="419" t="s">
        <v>94</v>
      </c>
      <c r="BA31" s="420"/>
      <c r="BB31" s="420"/>
      <c r="BC31" s="420"/>
      <c r="BD31" s="420"/>
      <c r="BE31" s="420"/>
      <c r="BF31" s="421"/>
      <c r="BG31" s="419" t="s">
        <v>95</v>
      </c>
      <c r="BH31" s="420"/>
      <c r="BI31" s="420"/>
      <c r="BJ31" s="420"/>
      <c r="BK31" s="420"/>
      <c r="BL31" s="420"/>
      <c r="BM31" s="421"/>
      <c r="BN31" s="264"/>
      <c r="BO31" s="264"/>
      <c r="BP31" s="264"/>
      <c r="BQ31" s="264"/>
      <c r="BR31" s="264"/>
    </row>
    <row r="32" spans="1:121" ht="25.5" hidden="1" customHeight="1" x14ac:dyDescent="0.2">
      <c r="A32" s="255"/>
      <c r="B32" s="417"/>
      <c r="C32" s="178" t="s">
        <v>182</v>
      </c>
      <c r="D32" s="44" t="s">
        <v>493</v>
      </c>
      <c r="E32" s="44" t="s">
        <v>494</v>
      </c>
      <c r="F32" s="44" t="s">
        <v>392</v>
      </c>
      <c r="G32" s="44" t="s">
        <v>393</v>
      </c>
      <c r="H32" s="44" t="s">
        <v>394</v>
      </c>
      <c r="I32" s="151" t="s">
        <v>41</v>
      </c>
      <c r="J32" s="178" t="s">
        <v>182</v>
      </c>
      <c r="K32" s="44" t="s">
        <v>493</v>
      </c>
      <c r="L32" s="44" t="s">
        <v>494</v>
      </c>
      <c r="M32" s="44" t="s">
        <v>392</v>
      </c>
      <c r="N32" s="44" t="s">
        <v>393</v>
      </c>
      <c r="O32" s="44" t="s">
        <v>394</v>
      </c>
      <c r="P32" s="151" t="s">
        <v>41</v>
      </c>
      <c r="Q32" s="178" t="s">
        <v>182</v>
      </c>
      <c r="R32" s="44" t="s">
        <v>493</v>
      </c>
      <c r="S32" s="44" t="s">
        <v>494</v>
      </c>
      <c r="T32" s="44" t="s">
        <v>392</v>
      </c>
      <c r="U32" s="44" t="s">
        <v>393</v>
      </c>
      <c r="V32" s="44" t="s">
        <v>394</v>
      </c>
      <c r="W32" s="151" t="s">
        <v>41</v>
      </c>
      <c r="X32" s="178" t="s">
        <v>182</v>
      </c>
      <c r="Y32" s="44" t="s">
        <v>493</v>
      </c>
      <c r="Z32" s="44" t="s">
        <v>494</v>
      </c>
      <c r="AA32" s="44" t="s">
        <v>392</v>
      </c>
      <c r="AB32" s="44" t="s">
        <v>393</v>
      </c>
      <c r="AC32" s="44" t="s">
        <v>394</v>
      </c>
      <c r="AD32" s="151" t="s">
        <v>41</v>
      </c>
      <c r="AE32" s="178" t="s">
        <v>182</v>
      </c>
      <c r="AF32" s="44" t="s">
        <v>493</v>
      </c>
      <c r="AG32" s="44" t="s">
        <v>494</v>
      </c>
      <c r="AH32" s="44" t="s">
        <v>392</v>
      </c>
      <c r="AI32" s="44" t="s">
        <v>393</v>
      </c>
      <c r="AJ32" s="44" t="s">
        <v>394</v>
      </c>
      <c r="AK32" s="151" t="s">
        <v>41</v>
      </c>
      <c r="AL32" s="178" t="s">
        <v>182</v>
      </c>
      <c r="AM32" s="44" t="s">
        <v>493</v>
      </c>
      <c r="AN32" s="44" t="s">
        <v>494</v>
      </c>
      <c r="AO32" s="44" t="s">
        <v>392</v>
      </c>
      <c r="AP32" s="44" t="s">
        <v>393</v>
      </c>
      <c r="AQ32" s="44" t="s">
        <v>394</v>
      </c>
      <c r="AR32" s="151" t="s">
        <v>41</v>
      </c>
      <c r="AS32" s="178" t="s">
        <v>182</v>
      </c>
      <c r="AT32" s="44" t="s">
        <v>493</v>
      </c>
      <c r="AU32" s="44" t="s">
        <v>494</v>
      </c>
      <c r="AV32" s="44" t="s">
        <v>392</v>
      </c>
      <c r="AW32" s="44" t="s">
        <v>393</v>
      </c>
      <c r="AX32" s="44" t="s">
        <v>394</v>
      </c>
      <c r="AY32" s="151" t="s">
        <v>41</v>
      </c>
      <c r="AZ32" s="178" t="s">
        <v>182</v>
      </c>
      <c r="BA32" s="44" t="s">
        <v>493</v>
      </c>
      <c r="BB32" s="44" t="s">
        <v>494</v>
      </c>
      <c r="BC32" s="44" t="s">
        <v>392</v>
      </c>
      <c r="BD32" s="44" t="s">
        <v>393</v>
      </c>
      <c r="BE32" s="44" t="s">
        <v>394</v>
      </c>
      <c r="BF32" s="151" t="s">
        <v>41</v>
      </c>
      <c r="BG32" s="178" t="s">
        <v>182</v>
      </c>
      <c r="BH32" s="44" t="s">
        <v>493</v>
      </c>
      <c r="BI32" s="44" t="s">
        <v>494</v>
      </c>
      <c r="BJ32" s="44" t="s">
        <v>392</v>
      </c>
      <c r="BK32" s="44" t="s">
        <v>393</v>
      </c>
      <c r="BL32" s="44" t="s">
        <v>394</v>
      </c>
      <c r="BM32" s="180" t="s">
        <v>41</v>
      </c>
      <c r="BN32" s="264"/>
      <c r="BO32" s="264"/>
      <c r="BP32" s="264"/>
      <c r="BQ32" s="264"/>
      <c r="BR32" s="264"/>
    </row>
    <row r="33" spans="1:75" ht="13.5" hidden="1" thickBot="1" x14ac:dyDescent="0.25">
      <c r="A33" s="256"/>
      <c r="B33" s="418"/>
      <c r="C33" s="182" t="s">
        <v>42</v>
      </c>
      <c r="D33" s="184" t="s">
        <v>43</v>
      </c>
      <c r="E33" s="184" t="s">
        <v>44</v>
      </c>
      <c r="F33" s="184" t="s">
        <v>45</v>
      </c>
      <c r="G33" s="184" t="s">
        <v>46</v>
      </c>
      <c r="H33" s="184" t="s">
        <v>47</v>
      </c>
      <c r="I33" s="185" t="s">
        <v>48</v>
      </c>
      <c r="J33" s="182" t="s">
        <v>49</v>
      </c>
      <c r="K33" s="184" t="s">
        <v>50</v>
      </c>
      <c r="L33" s="184" t="s">
        <v>51</v>
      </c>
      <c r="M33" s="184" t="s">
        <v>52</v>
      </c>
      <c r="N33" s="184" t="s">
        <v>53</v>
      </c>
      <c r="O33" s="184" t="s">
        <v>54</v>
      </c>
      <c r="P33" s="185" t="s">
        <v>55</v>
      </c>
      <c r="Q33" s="182" t="s">
        <v>56</v>
      </c>
      <c r="R33" s="184" t="s">
        <v>57</v>
      </c>
      <c r="S33" s="184" t="s">
        <v>58</v>
      </c>
      <c r="T33" s="184" t="s">
        <v>59</v>
      </c>
      <c r="U33" s="184" t="s">
        <v>60</v>
      </c>
      <c r="V33" s="184" t="s">
        <v>61</v>
      </c>
      <c r="W33" s="185" t="s">
        <v>62</v>
      </c>
      <c r="X33" s="182" t="s">
        <v>63</v>
      </c>
      <c r="Y33" s="184" t="s">
        <v>64</v>
      </c>
      <c r="Z33" s="184" t="s">
        <v>65</v>
      </c>
      <c r="AA33" s="184" t="s">
        <v>66</v>
      </c>
      <c r="AB33" s="184" t="s">
        <v>67</v>
      </c>
      <c r="AC33" s="184" t="s">
        <v>68</v>
      </c>
      <c r="AD33" s="185" t="s">
        <v>69</v>
      </c>
      <c r="AE33" s="182" t="s">
        <v>70</v>
      </c>
      <c r="AF33" s="184" t="s">
        <v>71</v>
      </c>
      <c r="AG33" s="184" t="s">
        <v>98</v>
      </c>
      <c r="AH33" s="184" t="s">
        <v>99</v>
      </c>
      <c r="AI33" s="184" t="s">
        <v>100</v>
      </c>
      <c r="AJ33" s="184" t="s">
        <v>101</v>
      </c>
      <c r="AK33" s="185" t="s">
        <v>102</v>
      </c>
      <c r="AL33" s="182" t="s">
        <v>103</v>
      </c>
      <c r="AM33" s="184" t="s">
        <v>104</v>
      </c>
      <c r="AN33" s="184" t="s">
        <v>105</v>
      </c>
      <c r="AO33" s="184" t="s">
        <v>106</v>
      </c>
      <c r="AP33" s="184" t="s">
        <v>107</v>
      </c>
      <c r="AQ33" s="184" t="s">
        <v>108</v>
      </c>
      <c r="AR33" s="185" t="s">
        <v>109</v>
      </c>
      <c r="AS33" s="182" t="s">
        <v>110</v>
      </c>
      <c r="AT33" s="184" t="s">
        <v>111</v>
      </c>
      <c r="AU33" s="184" t="s">
        <v>112</v>
      </c>
      <c r="AV33" s="184" t="s">
        <v>113</v>
      </c>
      <c r="AW33" s="184" t="s">
        <v>114</v>
      </c>
      <c r="AX33" s="184" t="s">
        <v>115</v>
      </c>
      <c r="AY33" s="185" t="s">
        <v>116</v>
      </c>
      <c r="AZ33" s="182" t="s">
        <v>117</v>
      </c>
      <c r="BA33" s="184" t="s">
        <v>118</v>
      </c>
      <c r="BB33" s="184" t="s">
        <v>119</v>
      </c>
      <c r="BC33" s="184" t="s">
        <v>120</v>
      </c>
      <c r="BD33" s="184" t="s">
        <v>121</v>
      </c>
      <c r="BE33" s="184" t="s">
        <v>122</v>
      </c>
      <c r="BF33" s="185" t="s">
        <v>123</v>
      </c>
      <c r="BG33" s="182" t="s">
        <v>124</v>
      </c>
      <c r="BH33" s="184" t="s">
        <v>125</v>
      </c>
      <c r="BI33" s="184" t="s">
        <v>126</v>
      </c>
      <c r="BJ33" s="184" t="s">
        <v>127</v>
      </c>
      <c r="BK33" s="184" t="s">
        <v>128</v>
      </c>
      <c r="BL33" s="184" t="s">
        <v>129</v>
      </c>
      <c r="BM33" s="185" t="s">
        <v>130</v>
      </c>
      <c r="BN33" s="265"/>
      <c r="BO33" s="265"/>
      <c r="BP33" s="265"/>
      <c r="BQ33" s="265"/>
      <c r="BR33" s="265"/>
      <c r="BS33" s="265"/>
      <c r="BT33" s="265"/>
      <c r="BU33" s="265"/>
      <c r="BV33" s="265"/>
      <c r="BW33" s="265"/>
    </row>
    <row r="34" spans="1:75" hidden="1" x14ac:dyDescent="0.2">
      <c r="A34" s="256" t="s">
        <v>72</v>
      </c>
      <c r="B34" s="190"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40"/>
      <c r="BH34" s="341"/>
      <c r="BI34" s="341"/>
      <c r="BJ34" s="341"/>
      <c r="BK34" s="341"/>
      <c r="BL34" s="341"/>
      <c r="BM34" s="104"/>
      <c r="BN34" s="262"/>
      <c r="BO34" s="262"/>
      <c r="BP34" s="262"/>
      <c r="BQ34" s="262"/>
      <c r="BR34" s="262"/>
    </row>
    <row r="35" spans="1:75" hidden="1" x14ac:dyDescent="0.2">
      <c r="A35" s="191">
        <v>3</v>
      </c>
      <c r="B35" s="335" t="s">
        <v>498</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520</v>
      </c>
      <c r="B36" s="335" t="s">
        <v>497</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91">
        <v>5</v>
      </c>
      <c r="B38" s="193"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91">
        <v>6</v>
      </c>
      <c r="B39" s="193"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91">
        <v>7</v>
      </c>
      <c r="B40" s="260" t="s">
        <v>521</v>
      </c>
      <c r="C40" s="219">
        <f>SUM(C35:C39)</f>
        <v>0</v>
      </c>
      <c r="D40" s="222">
        <f t="shared" ref="D40:I40" si="14">SUM(D35:D39)</f>
        <v>0</v>
      </c>
      <c r="E40" s="222">
        <f t="shared" si="14"/>
        <v>0</v>
      </c>
      <c r="F40" s="222">
        <f t="shared" si="14"/>
        <v>0</v>
      </c>
      <c r="G40" s="222">
        <f t="shared" si="14"/>
        <v>0</v>
      </c>
      <c r="H40" s="222">
        <f t="shared" si="14"/>
        <v>0</v>
      </c>
      <c r="I40" s="223">
        <f t="shared" si="14"/>
        <v>0</v>
      </c>
      <c r="J40" s="219">
        <f>SUM(J35:J39)</f>
        <v>0</v>
      </c>
      <c r="K40" s="222">
        <f t="shared" ref="K40:P40" si="15">SUM(K35:K39)</f>
        <v>0</v>
      </c>
      <c r="L40" s="222">
        <f t="shared" si="15"/>
        <v>0</v>
      </c>
      <c r="M40" s="222">
        <f t="shared" si="15"/>
        <v>0</v>
      </c>
      <c r="N40" s="222">
        <f t="shared" si="15"/>
        <v>0</v>
      </c>
      <c r="O40" s="222">
        <f t="shared" si="15"/>
        <v>0</v>
      </c>
      <c r="P40" s="223">
        <f t="shared" si="15"/>
        <v>0</v>
      </c>
      <c r="Q40" s="219">
        <f>SUM(Q35:Q39)</f>
        <v>0</v>
      </c>
      <c r="R40" s="222">
        <f t="shared" ref="R40:W40" si="16">SUM(R35:R39)</f>
        <v>0</v>
      </c>
      <c r="S40" s="222">
        <f t="shared" si="16"/>
        <v>0</v>
      </c>
      <c r="T40" s="222">
        <f t="shared" si="16"/>
        <v>0</v>
      </c>
      <c r="U40" s="222">
        <f t="shared" si="16"/>
        <v>0</v>
      </c>
      <c r="V40" s="222">
        <f t="shared" si="16"/>
        <v>0</v>
      </c>
      <c r="W40" s="222">
        <f t="shared" si="16"/>
        <v>0</v>
      </c>
      <c r="X40" s="219">
        <f>SUM(X35:X39)</f>
        <v>0</v>
      </c>
      <c r="Y40" s="222">
        <f t="shared" ref="Y40:AD40" si="17">SUM(Y35:Y39)</f>
        <v>0</v>
      </c>
      <c r="Z40" s="222">
        <f t="shared" si="17"/>
        <v>0</v>
      </c>
      <c r="AA40" s="222">
        <f t="shared" si="17"/>
        <v>0</v>
      </c>
      <c r="AB40" s="222">
        <f t="shared" si="17"/>
        <v>0</v>
      </c>
      <c r="AC40" s="222">
        <f t="shared" si="17"/>
        <v>0</v>
      </c>
      <c r="AD40" s="222">
        <f t="shared" si="17"/>
        <v>0</v>
      </c>
      <c r="AE40" s="219">
        <f>SUM(AE35:AE39)</f>
        <v>0</v>
      </c>
      <c r="AF40" s="222">
        <f t="shared" ref="AF40:AK40" si="18">SUM(AF35:AF39)</f>
        <v>0</v>
      </c>
      <c r="AG40" s="222">
        <f t="shared" si="18"/>
        <v>0</v>
      </c>
      <c r="AH40" s="222">
        <f t="shared" si="18"/>
        <v>0</v>
      </c>
      <c r="AI40" s="222">
        <f t="shared" si="18"/>
        <v>0</v>
      </c>
      <c r="AJ40" s="222">
        <f t="shared" si="18"/>
        <v>0</v>
      </c>
      <c r="AK40" s="223">
        <f t="shared" si="18"/>
        <v>0</v>
      </c>
      <c r="AL40" s="219">
        <f>SUM(AL35:AL39)</f>
        <v>0</v>
      </c>
      <c r="AM40" s="222">
        <f t="shared" ref="AM40:AR40" si="19">SUM(AM35:AM39)</f>
        <v>0</v>
      </c>
      <c r="AN40" s="222">
        <f t="shared" si="19"/>
        <v>0</v>
      </c>
      <c r="AO40" s="222">
        <f t="shared" si="19"/>
        <v>0</v>
      </c>
      <c r="AP40" s="222">
        <f t="shared" si="19"/>
        <v>0</v>
      </c>
      <c r="AQ40" s="222">
        <f t="shared" si="19"/>
        <v>0</v>
      </c>
      <c r="AR40" s="223">
        <f t="shared" si="19"/>
        <v>0</v>
      </c>
      <c r="AS40" s="219">
        <f>SUM(AS35:AS39)</f>
        <v>0</v>
      </c>
      <c r="AT40" s="222">
        <f t="shared" ref="AT40:AY40" si="20">SUM(AT35:AT39)</f>
        <v>0</v>
      </c>
      <c r="AU40" s="222">
        <f t="shared" si="20"/>
        <v>0</v>
      </c>
      <c r="AV40" s="222">
        <f t="shared" si="20"/>
        <v>0</v>
      </c>
      <c r="AW40" s="222">
        <f t="shared" si="20"/>
        <v>0</v>
      </c>
      <c r="AX40" s="222">
        <f t="shared" si="20"/>
        <v>0</v>
      </c>
      <c r="AY40" s="223">
        <f t="shared" si="20"/>
        <v>0</v>
      </c>
      <c r="AZ40" s="219">
        <f>SUM(AZ35:AZ39)</f>
        <v>0</v>
      </c>
      <c r="BA40" s="222">
        <f t="shared" ref="BA40:BF40" si="21">SUM(BA35:BA39)</f>
        <v>0</v>
      </c>
      <c r="BB40" s="222">
        <f t="shared" si="21"/>
        <v>0</v>
      </c>
      <c r="BC40" s="222">
        <f t="shared" si="21"/>
        <v>0</v>
      </c>
      <c r="BD40" s="222">
        <f t="shared" si="21"/>
        <v>0</v>
      </c>
      <c r="BE40" s="222">
        <f t="shared" si="21"/>
        <v>0</v>
      </c>
      <c r="BF40" s="223">
        <f t="shared" si="21"/>
        <v>0</v>
      </c>
      <c r="BG40" s="219">
        <f>SUM(BG35:BG39)</f>
        <v>0</v>
      </c>
      <c r="BH40" s="222">
        <f t="shared" ref="BH40:BM40" si="22">SUM(BH35:BH39)</f>
        <v>0</v>
      </c>
      <c r="BI40" s="222">
        <f t="shared" si="22"/>
        <v>0</v>
      </c>
      <c r="BJ40" s="222">
        <f t="shared" si="22"/>
        <v>0</v>
      </c>
      <c r="BK40" s="222">
        <f t="shared" si="22"/>
        <v>0</v>
      </c>
      <c r="BL40" s="222">
        <f t="shared" si="22"/>
        <v>0</v>
      </c>
      <c r="BM40" s="276">
        <f t="shared" si="22"/>
        <v>0</v>
      </c>
    </row>
    <row r="41" spans="1:75" hidden="1" x14ac:dyDescent="0.2">
      <c r="A41" s="194" t="s">
        <v>80</v>
      </c>
      <c r="B41" s="195"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7"/>
      <c r="BO41" s="247"/>
      <c r="BP41" s="247"/>
      <c r="BQ41" s="247"/>
      <c r="BR41" s="247"/>
    </row>
    <row r="42" spans="1:75" hidden="1" x14ac:dyDescent="0.2">
      <c r="A42" s="191">
        <v>1</v>
      </c>
      <c r="B42" s="192"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2"/>
      <c r="BO44" s="262"/>
      <c r="BP44" s="262"/>
      <c r="BQ44" s="262"/>
      <c r="BR44" s="262"/>
    </row>
    <row r="45" spans="1:75" hidden="1" x14ac:dyDescent="0.2">
      <c r="A45" s="194" t="s">
        <v>83</v>
      </c>
      <c r="B45" s="195" t="s">
        <v>444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2"/>
      <c r="BO45" s="262"/>
      <c r="BP45" s="262"/>
      <c r="BQ45" s="262"/>
      <c r="BR45" s="262"/>
    </row>
    <row r="46" spans="1:75" hidden="1" x14ac:dyDescent="0.2">
      <c r="A46" s="191">
        <v>1</v>
      </c>
      <c r="B46" s="192"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2"/>
      <c r="BO49" s="262"/>
      <c r="BP49" s="262"/>
      <c r="BQ49" s="262"/>
      <c r="BR49" s="262"/>
    </row>
    <row r="50" spans="1:70" ht="13.5" hidden="1" thickBot="1" x14ac:dyDescent="0.25">
      <c r="A50" s="196">
        <v>5</v>
      </c>
      <c r="B50" s="197"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2"/>
      <c r="BO50" s="262"/>
      <c r="BP50" s="262"/>
      <c r="BQ50" s="262"/>
      <c r="BR50" s="262"/>
    </row>
    <row r="51" spans="1:70"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50" t="str">
        <f>הוראות!B28</f>
        <v>נספח ב2 מדדי תביעות בביטוח בריאות</v>
      </c>
    </row>
    <row r="2" spans="1:77" ht="12.75" customHeight="1" x14ac:dyDescent="0.3">
      <c r="A2" s="253"/>
      <c r="B2" s="174" t="str">
        <f>הוראות!B13</f>
        <v>החברה המנהלת של רום קרן ההשתלמות לעובדי הרשויות המקומיות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2025</v>
      </c>
      <c r="F3" s="110">
        <f>E3-1</f>
        <v>-1</v>
      </c>
    </row>
    <row r="4" spans="1:77" x14ac:dyDescent="0.2">
      <c r="B4" s="172" t="s">
        <v>423</v>
      </c>
    </row>
    <row r="5" spans="1:77" ht="13.5" thickBot="1" x14ac:dyDescent="0.25"/>
    <row r="6" spans="1:77" x14ac:dyDescent="0.2">
      <c r="A6" s="254"/>
      <c r="B6" s="416" t="s">
        <v>179</v>
      </c>
      <c r="C6" s="410"/>
      <c r="D6" s="411"/>
      <c r="E6" s="419" t="s">
        <v>87</v>
      </c>
      <c r="F6" s="420"/>
      <c r="G6" s="420"/>
      <c r="H6" s="420"/>
      <c r="I6" s="420"/>
      <c r="J6" s="420"/>
      <c r="K6" s="421"/>
      <c r="L6" s="419" t="s">
        <v>88</v>
      </c>
      <c r="M6" s="420"/>
      <c r="N6" s="420"/>
      <c r="O6" s="420"/>
      <c r="P6" s="420"/>
      <c r="Q6" s="420"/>
      <c r="R6" s="421"/>
      <c r="S6" s="419" t="s">
        <v>89</v>
      </c>
      <c r="T6" s="420"/>
      <c r="U6" s="420"/>
      <c r="V6" s="420"/>
      <c r="W6" s="420"/>
      <c r="X6" s="420"/>
      <c r="Y6" s="421"/>
      <c r="Z6" s="419" t="s">
        <v>90</v>
      </c>
      <c r="AA6" s="420"/>
      <c r="AB6" s="420"/>
      <c r="AC6" s="420"/>
      <c r="AD6" s="420"/>
      <c r="AE6" s="420"/>
      <c r="AF6" s="421"/>
      <c r="AG6" s="419" t="s">
        <v>91</v>
      </c>
      <c r="AH6" s="420"/>
      <c r="AI6" s="420"/>
      <c r="AJ6" s="420"/>
      <c r="AK6" s="420"/>
      <c r="AL6" s="420"/>
      <c r="AM6" s="421"/>
      <c r="AN6" s="419" t="s">
        <v>92</v>
      </c>
      <c r="AO6" s="420"/>
      <c r="AP6" s="420"/>
      <c r="AQ6" s="420"/>
      <c r="AR6" s="420"/>
      <c r="AS6" s="420"/>
      <c r="AT6" s="421"/>
      <c r="AU6" s="419" t="s">
        <v>93</v>
      </c>
      <c r="AV6" s="420"/>
      <c r="AW6" s="420"/>
      <c r="AX6" s="420"/>
      <c r="AY6" s="420"/>
      <c r="AZ6" s="420"/>
      <c r="BA6" s="421"/>
      <c r="BB6" s="419" t="s">
        <v>94</v>
      </c>
      <c r="BC6" s="420"/>
      <c r="BD6" s="420"/>
      <c r="BE6" s="420"/>
      <c r="BF6" s="420"/>
      <c r="BG6" s="420"/>
      <c r="BH6" s="421"/>
      <c r="BI6" s="419" t="s">
        <v>95</v>
      </c>
      <c r="BJ6" s="420"/>
      <c r="BK6" s="420"/>
      <c r="BL6" s="420"/>
      <c r="BM6" s="420"/>
      <c r="BN6" s="420"/>
      <c r="BO6" s="421"/>
      <c r="BP6" s="264"/>
      <c r="BQ6" s="264"/>
      <c r="BR6" s="264"/>
      <c r="BS6" s="264"/>
      <c r="BT6" s="264"/>
    </row>
    <row r="7" spans="1:77" ht="25.5" customHeight="1" x14ac:dyDescent="0.2">
      <c r="A7" s="255"/>
      <c r="B7" s="417"/>
      <c r="C7" s="412"/>
      <c r="D7" s="413"/>
      <c r="E7" s="178" t="s">
        <v>182</v>
      </c>
      <c r="F7" s="44" t="s">
        <v>493</v>
      </c>
      <c r="G7" s="44" t="s">
        <v>494</v>
      </c>
      <c r="H7" s="44" t="s">
        <v>392</v>
      </c>
      <c r="I7" s="44" t="s">
        <v>393</v>
      </c>
      <c r="J7" s="44" t="s">
        <v>394</v>
      </c>
      <c r="K7" s="151" t="s">
        <v>41</v>
      </c>
      <c r="L7" s="178" t="s">
        <v>182</v>
      </c>
      <c r="M7" s="44" t="s">
        <v>493</v>
      </c>
      <c r="N7" s="44" t="s">
        <v>494</v>
      </c>
      <c r="O7" s="44" t="s">
        <v>392</v>
      </c>
      <c r="P7" s="44" t="s">
        <v>393</v>
      </c>
      <c r="Q7" s="44" t="s">
        <v>394</v>
      </c>
      <c r="R7" s="151" t="s">
        <v>41</v>
      </c>
      <c r="S7" s="178" t="s">
        <v>182</v>
      </c>
      <c r="T7" s="44" t="s">
        <v>493</v>
      </c>
      <c r="U7" s="44" t="s">
        <v>494</v>
      </c>
      <c r="V7" s="44" t="s">
        <v>392</v>
      </c>
      <c r="W7" s="44" t="s">
        <v>393</v>
      </c>
      <c r="X7" s="44" t="s">
        <v>394</v>
      </c>
      <c r="Y7" s="151" t="s">
        <v>41</v>
      </c>
      <c r="Z7" s="178" t="s">
        <v>182</v>
      </c>
      <c r="AA7" s="44" t="s">
        <v>493</v>
      </c>
      <c r="AB7" s="44" t="s">
        <v>494</v>
      </c>
      <c r="AC7" s="44" t="s">
        <v>392</v>
      </c>
      <c r="AD7" s="44" t="s">
        <v>393</v>
      </c>
      <c r="AE7" s="44" t="s">
        <v>394</v>
      </c>
      <c r="AF7" s="151" t="s">
        <v>41</v>
      </c>
      <c r="AG7" s="178" t="s">
        <v>182</v>
      </c>
      <c r="AH7" s="44" t="s">
        <v>493</v>
      </c>
      <c r="AI7" s="44" t="s">
        <v>494</v>
      </c>
      <c r="AJ7" s="44" t="s">
        <v>392</v>
      </c>
      <c r="AK7" s="44" t="s">
        <v>393</v>
      </c>
      <c r="AL7" s="44" t="s">
        <v>394</v>
      </c>
      <c r="AM7" s="151" t="s">
        <v>41</v>
      </c>
      <c r="AN7" s="178" t="s">
        <v>182</v>
      </c>
      <c r="AO7" s="44" t="s">
        <v>493</v>
      </c>
      <c r="AP7" s="44" t="s">
        <v>494</v>
      </c>
      <c r="AQ7" s="44" t="s">
        <v>392</v>
      </c>
      <c r="AR7" s="44" t="s">
        <v>393</v>
      </c>
      <c r="AS7" s="44" t="s">
        <v>394</v>
      </c>
      <c r="AT7" s="151" t="s">
        <v>41</v>
      </c>
      <c r="AU7" s="178" t="s">
        <v>182</v>
      </c>
      <c r="AV7" s="44" t="s">
        <v>493</v>
      </c>
      <c r="AW7" s="44" t="s">
        <v>494</v>
      </c>
      <c r="AX7" s="44" t="s">
        <v>392</v>
      </c>
      <c r="AY7" s="44" t="s">
        <v>393</v>
      </c>
      <c r="AZ7" s="44" t="s">
        <v>394</v>
      </c>
      <c r="BA7" s="151" t="s">
        <v>41</v>
      </c>
      <c r="BB7" s="178" t="s">
        <v>182</v>
      </c>
      <c r="BC7" s="44" t="s">
        <v>493</v>
      </c>
      <c r="BD7" s="44" t="s">
        <v>494</v>
      </c>
      <c r="BE7" s="44" t="s">
        <v>392</v>
      </c>
      <c r="BF7" s="44" t="s">
        <v>393</v>
      </c>
      <c r="BG7" s="44" t="s">
        <v>394</v>
      </c>
      <c r="BH7" s="151" t="s">
        <v>41</v>
      </c>
      <c r="BI7" s="178" t="s">
        <v>182</v>
      </c>
      <c r="BJ7" s="44" t="s">
        <v>493</v>
      </c>
      <c r="BK7" s="44" t="s">
        <v>494</v>
      </c>
      <c r="BL7" s="44" t="s">
        <v>392</v>
      </c>
      <c r="BM7" s="44" t="s">
        <v>393</v>
      </c>
      <c r="BN7" s="44" t="s">
        <v>394</v>
      </c>
      <c r="BO7" s="180" t="s">
        <v>41</v>
      </c>
      <c r="BP7" s="264"/>
      <c r="BQ7" s="264"/>
      <c r="BR7" s="264"/>
      <c r="BS7" s="264"/>
      <c r="BT7" s="264"/>
    </row>
    <row r="8" spans="1:77" ht="13.5" thickBot="1" x14ac:dyDescent="0.25">
      <c r="A8" s="256"/>
      <c r="B8" s="418"/>
      <c r="C8" s="414"/>
      <c r="D8" s="415"/>
      <c r="E8" s="182" t="s">
        <v>42</v>
      </c>
      <c r="F8" s="184" t="s">
        <v>43</v>
      </c>
      <c r="G8" s="184" t="s">
        <v>44</v>
      </c>
      <c r="H8" s="184" t="s">
        <v>45</v>
      </c>
      <c r="I8" s="184" t="s">
        <v>46</v>
      </c>
      <c r="J8" s="184" t="s">
        <v>47</v>
      </c>
      <c r="K8" s="185" t="s">
        <v>48</v>
      </c>
      <c r="L8" s="182" t="s">
        <v>49</v>
      </c>
      <c r="M8" s="184" t="s">
        <v>50</v>
      </c>
      <c r="N8" s="184" t="s">
        <v>51</v>
      </c>
      <c r="O8" s="184" t="s">
        <v>52</v>
      </c>
      <c r="P8" s="184" t="s">
        <v>53</v>
      </c>
      <c r="Q8" s="184" t="s">
        <v>54</v>
      </c>
      <c r="R8" s="185" t="s">
        <v>55</v>
      </c>
      <c r="S8" s="182" t="s">
        <v>56</v>
      </c>
      <c r="T8" s="184" t="s">
        <v>57</v>
      </c>
      <c r="U8" s="184" t="s">
        <v>58</v>
      </c>
      <c r="V8" s="184" t="s">
        <v>59</v>
      </c>
      <c r="W8" s="184" t="s">
        <v>60</v>
      </c>
      <c r="X8" s="184" t="s">
        <v>61</v>
      </c>
      <c r="Y8" s="185" t="s">
        <v>62</v>
      </c>
      <c r="Z8" s="182" t="s">
        <v>63</v>
      </c>
      <c r="AA8" s="184" t="s">
        <v>64</v>
      </c>
      <c r="AB8" s="184" t="s">
        <v>65</v>
      </c>
      <c r="AC8" s="184" t="s">
        <v>66</v>
      </c>
      <c r="AD8" s="184" t="s">
        <v>67</v>
      </c>
      <c r="AE8" s="184" t="s">
        <v>68</v>
      </c>
      <c r="AF8" s="185" t="s">
        <v>69</v>
      </c>
      <c r="AG8" s="182" t="s">
        <v>70</v>
      </c>
      <c r="AH8" s="184" t="s">
        <v>71</v>
      </c>
      <c r="AI8" s="184" t="s">
        <v>98</v>
      </c>
      <c r="AJ8" s="184" t="s">
        <v>99</v>
      </c>
      <c r="AK8" s="184" t="s">
        <v>100</v>
      </c>
      <c r="AL8" s="184" t="s">
        <v>101</v>
      </c>
      <c r="AM8" s="185" t="s">
        <v>102</v>
      </c>
      <c r="AN8" s="182" t="s">
        <v>103</v>
      </c>
      <c r="AO8" s="184" t="s">
        <v>104</v>
      </c>
      <c r="AP8" s="184" t="s">
        <v>105</v>
      </c>
      <c r="AQ8" s="184" t="s">
        <v>106</v>
      </c>
      <c r="AR8" s="184" t="s">
        <v>107</v>
      </c>
      <c r="AS8" s="184" t="s">
        <v>108</v>
      </c>
      <c r="AT8" s="185" t="s">
        <v>109</v>
      </c>
      <c r="AU8" s="182" t="s">
        <v>110</v>
      </c>
      <c r="AV8" s="184" t="s">
        <v>111</v>
      </c>
      <c r="AW8" s="184" t="s">
        <v>112</v>
      </c>
      <c r="AX8" s="184" t="s">
        <v>113</v>
      </c>
      <c r="AY8" s="184" t="s">
        <v>114</v>
      </c>
      <c r="AZ8" s="184" t="s">
        <v>115</v>
      </c>
      <c r="BA8" s="185" t="s">
        <v>116</v>
      </c>
      <c r="BB8" s="182" t="s">
        <v>117</v>
      </c>
      <c r="BC8" s="184" t="s">
        <v>118</v>
      </c>
      <c r="BD8" s="184" t="s">
        <v>119</v>
      </c>
      <c r="BE8" s="184" t="s">
        <v>120</v>
      </c>
      <c r="BF8" s="184" t="s">
        <v>121</v>
      </c>
      <c r="BG8" s="184" t="s">
        <v>122</v>
      </c>
      <c r="BH8" s="185" t="s">
        <v>123</v>
      </c>
      <c r="BI8" s="182" t="s">
        <v>124</v>
      </c>
      <c r="BJ8" s="184" t="s">
        <v>125</v>
      </c>
      <c r="BK8" s="184" t="s">
        <v>126</v>
      </c>
      <c r="BL8" s="184" t="s">
        <v>127</v>
      </c>
      <c r="BM8" s="184" t="s">
        <v>128</v>
      </c>
      <c r="BN8" s="184" t="s">
        <v>129</v>
      </c>
      <c r="BO8" s="185" t="s">
        <v>130</v>
      </c>
      <c r="BP8" s="265"/>
      <c r="BQ8" s="265"/>
      <c r="BR8" s="265"/>
      <c r="BS8" s="265"/>
      <c r="BT8" s="265"/>
      <c r="BU8" s="265"/>
      <c r="BV8" s="265"/>
      <c r="BW8" s="265"/>
      <c r="BX8" s="265"/>
      <c r="BY8" s="265"/>
    </row>
    <row r="9" spans="1:77" x14ac:dyDescent="0.2">
      <c r="A9" s="256" t="s">
        <v>72</v>
      </c>
      <c r="B9" s="190" t="s">
        <v>73</v>
      </c>
      <c r="C9" s="266"/>
      <c r="D9" s="267"/>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2"/>
      <c r="BQ9" s="262"/>
      <c r="BR9" s="262"/>
      <c r="BS9" s="262"/>
      <c r="BT9" s="262"/>
    </row>
    <row r="10" spans="1:77" x14ac:dyDescent="0.2">
      <c r="A10" s="191">
        <v>3</v>
      </c>
      <c r="B10" s="407" t="s">
        <v>498</v>
      </c>
      <c r="C10" s="408"/>
      <c r="D10" s="409"/>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520</v>
      </c>
      <c r="B11" s="407" t="s">
        <v>497</v>
      </c>
      <c r="C11" s="408"/>
      <c r="D11" s="409"/>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77</v>
      </c>
      <c r="C12" s="257"/>
      <c r="D12" s="258"/>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91">
        <v>5</v>
      </c>
      <c r="B13" s="193" t="s">
        <v>78</v>
      </c>
      <c r="C13" s="259"/>
      <c r="D13" s="259"/>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91">
        <v>6</v>
      </c>
      <c r="B14" s="193" t="s">
        <v>79</v>
      </c>
      <c r="C14" s="259"/>
      <c r="D14" s="259"/>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91">
        <v>7</v>
      </c>
      <c r="B15" s="260" t="s">
        <v>521</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 t="shared" ref="M15" si="1">SUM(M10:M14)</f>
        <v>0</v>
      </c>
      <c r="N15" s="222">
        <f t="shared" ref="N15:R15" si="2">SUM(N10:N14)</f>
        <v>0</v>
      </c>
      <c r="O15" s="222">
        <f t="shared" si="2"/>
        <v>0</v>
      </c>
      <c r="P15" s="222">
        <f t="shared" si="2"/>
        <v>0</v>
      </c>
      <c r="Q15" s="222">
        <f t="shared" si="2"/>
        <v>0</v>
      </c>
      <c r="R15" s="223">
        <f t="shared" si="2"/>
        <v>0</v>
      </c>
      <c r="S15" s="219">
        <f>SUM(S10:S14)</f>
        <v>0</v>
      </c>
      <c r="T15" s="222">
        <f t="shared" ref="T15" si="3">SUM(T10:T14)</f>
        <v>0</v>
      </c>
      <c r="U15" s="222">
        <f t="shared" ref="U15:Y15" si="4">SUM(U10:U14)</f>
        <v>0</v>
      </c>
      <c r="V15" s="222">
        <f t="shared" si="4"/>
        <v>0</v>
      </c>
      <c r="W15" s="222">
        <f t="shared" si="4"/>
        <v>0</v>
      </c>
      <c r="X15" s="222">
        <f t="shared" si="4"/>
        <v>0</v>
      </c>
      <c r="Y15" s="222">
        <f t="shared" si="4"/>
        <v>0</v>
      </c>
      <c r="Z15" s="219">
        <f>SUM(Z10:Z14)</f>
        <v>0</v>
      </c>
      <c r="AA15" s="222">
        <f t="shared" ref="AA15" si="5">SUM(AA10:AA14)</f>
        <v>0</v>
      </c>
      <c r="AB15" s="222">
        <f t="shared" ref="AB15:AF15" si="6">SUM(AB10:AB14)</f>
        <v>0</v>
      </c>
      <c r="AC15" s="222">
        <f t="shared" si="6"/>
        <v>0</v>
      </c>
      <c r="AD15" s="222">
        <f t="shared" si="6"/>
        <v>0</v>
      </c>
      <c r="AE15" s="222">
        <f t="shared" si="6"/>
        <v>0</v>
      </c>
      <c r="AF15" s="222">
        <f t="shared" si="6"/>
        <v>0</v>
      </c>
      <c r="AG15" s="219">
        <f>SUM(AG10:AG14)</f>
        <v>0</v>
      </c>
      <c r="AH15" s="222">
        <f t="shared" ref="AH15:AM15" si="7">SUM(AH10:AH14)</f>
        <v>0</v>
      </c>
      <c r="AI15" s="222">
        <f t="shared" si="7"/>
        <v>0</v>
      </c>
      <c r="AJ15" s="222">
        <f t="shared" si="7"/>
        <v>0</v>
      </c>
      <c r="AK15" s="222">
        <f t="shared" si="7"/>
        <v>0</v>
      </c>
      <c r="AL15" s="222">
        <f t="shared" si="7"/>
        <v>0</v>
      </c>
      <c r="AM15" s="223">
        <f t="shared" si="7"/>
        <v>0</v>
      </c>
      <c r="AN15" s="219">
        <f>SUM(AN10:AN14)</f>
        <v>0</v>
      </c>
      <c r="AO15" s="222">
        <f t="shared" ref="AO15:AT15" si="8">SUM(AO10:AO14)</f>
        <v>0</v>
      </c>
      <c r="AP15" s="222">
        <f t="shared" si="8"/>
        <v>0</v>
      </c>
      <c r="AQ15" s="222">
        <f t="shared" si="8"/>
        <v>0</v>
      </c>
      <c r="AR15" s="222">
        <f t="shared" si="8"/>
        <v>0</v>
      </c>
      <c r="AS15" s="222">
        <f t="shared" si="8"/>
        <v>0</v>
      </c>
      <c r="AT15" s="223">
        <f t="shared" si="8"/>
        <v>0</v>
      </c>
      <c r="AU15" s="219">
        <f>SUM(AU10:AU14)</f>
        <v>0</v>
      </c>
      <c r="AV15" s="222">
        <f t="shared" ref="AV15:BA15" si="9">SUM(AV10:AV14)</f>
        <v>0</v>
      </c>
      <c r="AW15" s="222">
        <f t="shared" si="9"/>
        <v>0</v>
      </c>
      <c r="AX15" s="222">
        <f t="shared" si="9"/>
        <v>0</v>
      </c>
      <c r="AY15" s="222">
        <f t="shared" si="9"/>
        <v>0</v>
      </c>
      <c r="AZ15" s="222">
        <f t="shared" si="9"/>
        <v>0</v>
      </c>
      <c r="BA15" s="223">
        <f t="shared" si="9"/>
        <v>0</v>
      </c>
      <c r="BB15" s="219">
        <f>SUM(BB10:BB14)</f>
        <v>0</v>
      </c>
      <c r="BC15" s="222">
        <f t="shared" ref="BC15:BH15" si="10">SUM(BC10:BC14)</f>
        <v>0</v>
      </c>
      <c r="BD15" s="222">
        <f t="shared" si="10"/>
        <v>0</v>
      </c>
      <c r="BE15" s="222">
        <f t="shared" si="10"/>
        <v>0</v>
      </c>
      <c r="BF15" s="222">
        <f t="shared" si="10"/>
        <v>0</v>
      </c>
      <c r="BG15" s="222">
        <f t="shared" si="10"/>
        <v>0</v>
      </c>
      <c r="BH15" s="223">
        <f t="shared" si="10"/>
        <v>0</v>
      </c>
      <c r="BI15" s="219">
        <f>SUM(BI10:BI14)</f>
        <v>0</v>
      </c>
      <c r="BJ15" s="222">
        <f t="shared" ref="BJ15" si="11">SUM(BJ10:BJ14)</f>
        <v>0</v>
      </c>
      <c r="BK15" s="222">
        <f t="shared" ref="BK15:BO15" si="12">SUM(BK10:BK14)</f>
        <v>0</v>
      </c>
      <c r="BL15" s="222">
        <f t="shared" si="12"/>
        <v>0</v>
      </c>
      <c r="BM15" s="222">
        <f t="shared" si="12"/>
        <v>0</v>
      </c>
      <c r="BN15" s="222">
        <f t="shared" si="12"/>
        <v>0</v>
      </c>
      <c r="BO15" s="276">
        <f t="shared" si="12"/>
        <v>0</v>
      </c>
    </row>
    <row r="16" spans="1:77" x14ac:dyDescent="0.2">
      <c r="A16" s="194" t="s">
        <v>80</v>
      </c>
      <c r="B16" s="195" t="s">
        <v>184</v>
      </c>
      <c r="C16" s="268"/>
      <c r="D16" s="269"/>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7"/>
      <c r="BQ16" s="247"/>
      <c r="BR16" s="247"/>
      <c r="BS16" s="247"/>
      <c r="BT16" s="247"/>
    </row>
    <row r="17" spans="1:72" x14ac:dyDescent="0.2">
      <c r="A17" s="191">
        <v>1</v>
      </c>
      <c r="B17" s="192" t="s">
        <v>76</v>
      </c>
      <c r="C17" s="257"/>
      <c r="D17" s="258"/>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2"/>
      <c r="BQ17" s="262"/>
      <c r="BR17" s="262"/>
      <c r="BS17" s="262"/>
      <c r="BT17" s="262"/>
    </row>
    <row r="18" spans="1:72" x14ac:dyDescent="0.2">
      <c r="A18" s="191">
        <v>2</v>
      </c>
      <c r="B18" s="192" t="s">
        <v>77</v>
      </c>
      <c r="C18" s="257"/>
      <c r="D18" s="258"/>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2"/>
      <c r="BQ18" s="262"/>
      <c r="BR18" s="262"/>
      <c r="BS18" s="262"/>
      <c r="BT18" s="262"/>
    </row>
    <row r="19" spans="1:72" x14ac:dyDescent="0.2">
      <c r="A19" s="191">
        <v>3</v>
      </c>
      <c r="B19" s="192" t="s">
        <v>82</v>
      </c>
      <c r="C19" s="257"/>
      <c r="D19" s="258"/>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2"/>
      <c r="BQ19" s="262"/>
      <c r="BR19" s="262"/>
      <c r="BS19" s="262"/>
      <c r="BT19" s="262"/>
    </row>
    <row r="20" spans="1:72" x14ac:dyDescent="0.2">
      <c r="A20" s="194" t="s">
        <v>83</v>
      </c>
      <c r="B20" s="195" t="s">
        <v>444</v>
      </c>
      <c r="C20" s="268"/>
      <c r="D20" s="269"/>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2"/>
      <c r="BQ20" s="262"/>
      <c r="BR20" s="262"/>
      <c r="BS20" s="262"/>
      <c r="BT20" s="262"/>
    </row>
    <row r="21" spans="1:72" x14ac:dyDescent="0.2">
      <c r="A21" s="191">
        <v>1</v>
      </c>
      <c r="B21" s="192" t="s">
        <v>76</v>
      </c>
      <c r="C21" s="257"/>
      <c r="D21" s="258"/>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2"/>
      <c r="BQ21" s="262"/>
      <c r="BR21" s="262"/>
      <c r="BS21" s="262"/>
      <c r="BT21" s="262"/>
    </row>
    <row r="22" spans="1:72" x14ac:dyDescent="0.2">
      <c r="A22" s="191">
        <v>2</v>
      </c>
      <c r="B22" s="192" t="s">
        <v>77</v>
      </c>
      <c r="C22" s="257"/>
      <c r="D22" s="258"/>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2"/>
      <c r="BQ22" s="262"/>
      <c r="BR22" s="262"/>
      <c r="BS22" s="262"/>
      <c r="BT22" s="262"/>
    </row>
    <row r="23" spans="1:72" x14ac:dyDescent="0.2">
      <c r="A23" s="191">
        <v>3</v>
      </c>
      <c r="B23" s="192" t="s">
        <v>84</v>
      </c>
      <c r="C23" s="257"/>
      <c r="D23" s="258"/>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2"/>
      <c r="BQ23" s="262"/>
      <c r="BR23" s="262"/>
      <c r="BS23" s="262"/>
      <c r="BT23" s="262"/>
    </row>
    <row r="24" spans="1:72" x14ac:dyDescent="0.2">
      <c r="A24" s="191">
        <v>4</v>
      </c>
      <c r="B24" s="192" t="s">
        <v>85</v>
      </c>
      <c r="C24" s="257"/>
      <c r="D24" s="258"/>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2"/>
      <c r="BQ24" s="262"/>
      <c r="BR24" s="262"/>
      <c r="BS24" s="262"/>
      <c r="BT24" s="262"/>
    </row>
    <row r="25" spans="1:72" ht="13.5" thickBot="1" x14ac:dyDescent="0.25">
      <c r="A25" s="196">
        <v>5</v>
      </c>
      <c r="B25" s="197" t="s">
        <v>86</v>
      </c>
      <c r="C25" s="270"/>
      <c r="D25" s="271"/>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2"/>
      <c r="BQ25" s="262"/>
      <c r="BR25" s="262"/>
      <c r="BS25" s="262"/>
      <c r="BT25" s="262"/>
    </row>
    <row r="26" spans="1:72" x14ac:dyDescent="0.2">
      <c r="A26" s="247"/>
      <c r="B26" s="403"/>
      <c r="C26" s="403"/>
      <c r="D26" s="403"/>
      <c r="E26" s="248"/>
      <c r="F26" s="248"/>
      <c r="G26" s="248"/>
      <c r="H26" s="248"/>
      <c r="I26" s="248"/>
      <c r="J26" s="248"/>
      <c r="K26" s="248"/>
    </row>
    <row r="27" spans="1:72" x14ac:dyDescent="0.2">
      <c r="A27" s="248"/>
      <c r="B27" s="405"/>
      <c r="C27" s="405"/>
      <c r="D27" s="405"/>
      <c r="E27" s="262"/>
      <c r="F27" s="262"/>
      <c r="G27" s="262"/>
      <c r="H27" s="262"/>
      <c r="I27" s="262"/>
      <c r="J27" s="262"/>
      <c r="K27" s="262"/>
    </row>
    <row r="28" spans="1:72" x14ac:dyDescent="0.2">
      <c r="A28" s="247"/>
      <c r="B28" s="403"/>
      <c r="C28" s="403"/>
      <c r="D28" s="403"/>
      <c r="E28" s="248"/>
      <c r="F28" s="248"/>
      <c r="G28" s="248"/>
      <c r="H28" s="248"/>
      <c r="I28" s="248"/>
      <c r="J28" s="248"/>
      <c r="K28" s="248"/>
    </row>
    <row r="29" spans="1:72" x14ac:dyDescent="0.2">
      <c r="A29" s="262"/>
      <c r="B29" s="404"/>
      <c r="C29" s="406"/>
      <c r="D29" s="406"/>
      <c r="E29" s="272"/>
      <c r="F29" s="272"/>
      <c r="G29" s="273"/>
      <c r="H29" s="272"/>
      <c r="I29" s="272"/>
      <c r="J29" s="272"/>
      <c r="K29" s="272"/>
    </row>
    <row r="30" spans="1:72" x14ac:dyDescent="0.2">
      <c r="A30" s="262"/>
      <c r="B30" s="404"/>
      <c r="C30" s="404"/>
      <c r="D30" s="404"/>
      <c r="E30" s="274"/>
      <c r="F30" s="274"/>
      <c r="G30" s="274"/>
      <c r="H30" s="274"/>
      <c r="I30" s="274"/>
      <c r="J30" s="274"/>
      <c r="K30" s="274"/>
    </row>
    <row r="31" spans="1:72" x14ac:dyDescent="0.2">
      <c r="A31" s="262"/>
      <c r="B31" s="404"/>
      <c r="C31" s="404"/>
      <c r="D31" s="404"/>
      <c r="E31" s="274"/>
      <c r="F31" s="274"/>
      <c r="G31" s="274"/>
      <c r="H31" s="274"/>
      <c r="I31" s="274"/>
      <c r="J31" s="274"/>
      <c r="K31" s="274"/>
    </row>
    <row r="32" spans="1:72" x14ac:dyDescent="0.2">
      <c r="A32" s="263"/>
      <c r="B32" s="403"/>
      <c r="C32" s="403"/>
      <c r="D32" s="403"/>
      <c r="E32" s="248"/>
      <c r="F32" s="248"/>
      <c r="G32" s="248"/>
      <c r="H32" s="248"/>
      <c r="I32" s="248"/>
      <c r="J32" s="248"/>
      <c r="K32" s="248"/>
    </row>
    <row r="33" spans="1:11" x14ac:dyDescent="0.2">
      <c r="A33" s="262"/>
      <c r="B33" s="403"/>
      <c r="C33" s="403"/>
      <c r="D33" s="403"/>
      <c r="E33" s="248"/>
      <c r="F33" s="248"/>
      <c r="G33" s="248"/>
      <c r="H33" s="248"/>
      <c r="I33" s="248"/>
      <c r="J33" s="248"/>
      <c r="K33" s="248"/>
    </row>
    <row r="34" spans="1:11" x14ac:dyDescent="0.2">
      <c r="A34" s="262"/>
      <c r="B34" s="403"/>
      <c r="C34" s="403"/>
      <c r="D34" s="403"/>
      <c r="E34" s="248"/>
      <c r="F34" s="248"/>
      <c r="G34" s="248"/>
      <c r="H34" s="248"/>
      <c r="I34" s="248"/>
      <c r="J34" s="248"/>
      <c r="K34" s="248"/>
    </row>
    <row r="35" spans="1:11" x14ac:dyDescent="0.2">
      <c r="A35" s="263"/>
      <c r="B35" s="403"/>
      <c r="C35" s="403"/>
      <c r="D35" s="403"/>
      <c r="E35" s="248"/>
      <c r="F35" s="248"/>
      <c r="G35" s="248"/>
      <c r="H35" s="248"/>
      <c r="I35" s="248"/>
      <c r="J35" s="248"/>
      <c r="K35" s="248"/>
    </row>
    <row r="36" spans="1:11" x14ac:dyDescent="0.2">
      <c r="A36" s="262"/>
      <c r="B36" s="403"/>
      <c r="C36" s="403"/>
      <c r="D36" s="403"/>
      <c r="E36" s="248"/>
      <c r="F36" s="248"/>
      <c r="G36" s="248"/>
      <c r="H36" s="248"/>
      <c r="I36" s="248"/>
      <c r="J36" s="248"/>
      <c r="K36" s="248"/>
    </row>
    <row r="37" spans="1:11" x14ac:dyDescent="0.2">
      <c r="A37" s="262"/>
      <c r="B37" s="403"/>
      <c r="C37" s="403"/>
      <c r="D37" s="403"/>
      <c r="E37" s="248"/>
      <c r="F37" s="248"/>
      <c r="G37" s="248"/>
      <c r="H37" s="248"/>
      <c r="I37" s="248"/>
      <c r="J37" s="248"/>
      <c r="K37" s="248"/>
    </row>
    <row r="38" spans="1:11" x14ac:dyDescent="0.2">
      <c r="A38" s="262"/>
      <c r="B38" s="403"/>
      <c r="C38" s="403"/>
      <c r="D38" s="403"/>
      <c r="E38" s="248"/>
      <c r="F38" s="248"/>
      <c r="G38" s="248"/>
      <c r="H38" s="248"/>
      <c r="I38" s="248"/>
      <c r="J38" s="248"/>
      <c r="K38" s="248"/>
    </row>
    <row r="39" spans="1:11" x14ac:dyDescent="0.2">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D7" sqref="D7"/>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החברה המנהלת של רום קרן ההשתלמות לעובדי הרשויות המקומיות בע"מ</v>
      </c>
    </row>
    <row r="3" spans="1:39" ht="15.75" x14ac:dyDescent="0.25">
      <c r="B3" s="173" t="str">
        <f>CONCATENATE(הוראות!Z13,הוראות!F13)</f>
        <v>הנתונים ביחידות בודדות לשנת 2025</v>
      </c>
    </row>
    <row r="4" spans="1:39" ht="12.75" customHeight="1" x14ac:dyDescent="0.2">
      <c r="B4" s="172" t="s">
        <v>423</v>
      </c>
      <c r="C4" s="397" t="s">
        <v>140</v>
      </c>
      <c r="D4" s="398"/>
      <c r="E4" s="398"/>
      <c r="F4" s="398"/>
      <c r="G4" s="398"/>
      <c r="H4" s="398"/>
      <c r="I4" s="398"/>
      <c r="J4" s="398"/>
      <c r="K4" s="398"/>
      <c r="L4" s="398"/>
      <c r="M4" s="398"/>
      <c r="N4" s="398"/>
      <c r="O4" s="398"/>
      <c r="P4" s="399"/>
      <c r="Q4" s="397" t="s">
        <v>141</v>
      </c>
      <c r="R4" s="398"/>
      <c r="S4" s="398"/>
      <c r="T4" s="398"/>
      <c r="U4" s="398"/>
      <c r="V4" s="398"/>
      <c r="W4" s="398"/>
      <c r="X4" s="398"/>
      <c r="Y4" s="398"/>
      <c r="Z4" s="398"/>
      <c r="AA4" s="398"/>
      <c r="AB4" s="398"/>
      <c r="AC4" s="398"/>
      <c r="AD4" s="399"/>
      <c r="AE4" s="390" t="s">
        <v>142</v>
      </c>
      <c r="AF4" s="391"/>
      <c r="AG4" s="391"/>
      <c r="AH4" s="391"/>
      <c r="AI4" s="391"/>
      <c r="AJ4" s="391"/>
      <c r="AK4" s="392"/>
    </row>
    <row r="5" spans="1:39" x14ac:dyDescent="0.2">
      <c r="C5" s="425" t="s">
        <v>96</v>
      </c>
      <c r="D5" s="401"/>
      <c r="E5" s="401"/>
      <c r="F5" s="401"/>
      <c r="G5" s="401"/>
      <c r="H5" s="401"/>
      <c r="I5" s="402"/>
      <c r="J5" s="425" t="s">
        <v>97</v>
      </c>
      <c r="K5" s="401"/>
      <c r="L5" s="401"/>
      <c r="M5" s="401"/>
      <c r="N5" s="401"/>
      <c r="O5" s="401"/>
      <c r="P5" s="402"/>
      <c r="Q5" s="425" t="s">
        <v>96</v>
      </c>
      <c r="R5" s="401"/>
      <c r="S5" s="401"/>
      <c r="T5" s="401"/>
      <c r="U5" s="401"/>
      <c r="V5" s="401"/>
      <c r="W5" s="402"/>
      <c r="X5" s="425" t="s">
        <v>97</v>
      </c>
      <c r="Y5" s="401"/>
      <c r="Z5" s="401"/>
      <c r="AA5" s="401"/>
      <c r="AB5" s="401"/>
      <c r="AC5" s="401"/>
      <c r="AD5" s="402"/>
      <c r="AE5" s="424"/>
      <c r="AF5" s="395"/>
      <c r="AG5" s="395"/>
      <c r="AH5" s="395"/>
      <c r="AI5" s="395"/>
      <c r="AJ5" s="395"/>
      <c r="AK5" s="396"/>
    </row>
    <row r="6" spans="1:39" ht="12.75" customHeight="1" x14ac:dyDescent="0.2">
      <c r="C6" s="423" t="s">
        <v>32</v>
      </c>
      <c r="D6" s="388" t="s">
        <v>33</v>
      </c>
      <c r="E6" s="388"/>
      <c r="F6" s="388"/>
      <c r="G6" s="388"/>
      <c r="H6" s="388"/>
      <c r="I6" s="389"/>
      <c r="J6" s="423" t="str">
        <f>C6</f>
        <v>סה"כ מספר תביעות</v>
      </c>
      <c r="K6" s="388" t="s">
        <v>33</v>
      </c>
      <c r="L6" s="388"/>
      <c r="M6" s="388"/>
      <c r="N6" s="388"/>
      <c r="O6" s="388"/>
      <c r="P6" s="389"/>
      <c r="Q6" s="423" t="str">
        <f>C6</f>
        <v>סה"כ מספר תביעות</v>
      </c>
      <c r="R6" s="388" t="s">
        <v>33</v>
      </c>
      <c r="S6" s="388"/>
      <c r="T6" s="388"/>
      <c r="U6" s="388"/>
      <c r="V6" s="388"/>
      <c r="W6" s="389"/>
      <c r="X6" s="423" t="str">
        <f>Q6</f>
        <v>סה"כ מספר תביעות</v>
      </c>
      <c r="Y6" s="388" t="s">
        <v>33</v>
      </c>
      <c r="Z6" s="388"/>
      <c r="AA6" s="388"/>
      <c r="AB6" s="388"/>
      <c r="AC6" s="388"/>
      <c r="AD6" s="389"/>
      <c r="AE6" s="423" t="str">
        <f>X6</f>
        <v>סה"כ מספר תביעות</v>
      </c>
      <c r="AF6" s="388" t="s">
        <v>33</v>
      </c>
      <c r="AG6" s="388"/>
      <c r="AH6" s="388"/>
      <c r="AI6" s="388"/>
      <c r="AJ6" s="388"/>
      <c r="AK6" s="389"/>
    </row>
    <row r="7" spans="1:39" ht="25.5" customHeight="1" x14ac:dyDescent="0.2">
      <c r="B7" s="369" t="s">
        <v>34</v>
      </c>
      <c r="C7" s="372"/>
      <c r="D7" s="225" t="s">
        <v>493</v>
      </c>
      <c r="E7" s="44" t="s">
        <v>494</v>
      </c>
      <c r="F7" s="44" t="s">
        <v>392</v>
      </c>
      <c r="G7" s="44" t="s">
        <v>393</v>
      </c>
      <c r="H7" s="44" t="s">
        <v>394</v>
      </c>
      <c r="I7" s="151" t="s">
        <v>41</v>
      </c>
      <c r="J7" s="372"/>
      <c r="K7" s="225" t="s">
        <v>493</v>
      </c>
      <c r="L7" s="44" t="s">
        <v>494</v>
      </c>
      <c r="M7" s="44" t="s">
        <v>392</v>
      </c>
      <c r="N7" s="44" t="s">
        <v>393</v>
      </c>
      <c r="O7" s="44" t="s">
        <v>394</v>
      </c>
      <c r="P7" s="151" t="s">
        <v>41</v>
      </c>
      <c r="Q7" s="372"/>
      <c r="R7" s="225" t="s">
        <v>493</v>
      </c>
      <c r="S7" s="44" t="s">
        <v>494</v>
      </c>
      <c r="T7" s="44" t="s">
        <v>392</v>
      </c>
      <c r="U7" s="44" t="s">
        <v>393</v>
      </c>
      <c r="V7" s="44" t="s">
        <v>394</v>
      </c>
      <c r="W7" s="151" t="s">
        <v>41</v>
      </c>
      <c r="X7" s="372"/>
      <c r="Y7" s="225" t="s">
        <v>493</v>
      </c>
      <c r="Z7" s="44" t="s">
        <v>494</v>
      </c>
      <c r="AA7" s="44" t="s">
        <v>392</v>
      </c>
      <c r="AB7" s="44" t="s">
        <v>393</v>
      </c>
      <c r="AC7" s="44" t="s">
        <v>394</v>
      </c>
      <c r="AD7" s="151" t="s">
        <v>41</v>
      </c>
      <c r="AE7" s="372"/>
      <c r="AF7" s="225" t="s">
        <v>493</v>
      </c>
      <c r="AG7" s="44" t="s">
        <v>494</v>
      </c>
      <c r="AH7" s="44" t="s">
        <v>392</v>
      </c>
      <c r="AI7" s="44" t="s">
        <v>393</v>
      </c>
      <c r="AJ7" s="44" t="s">
        <v>394</v>
      </c>
      <c r="AK7" s="151" t="s">
        <v>41</v>
      </c>
    </row>
    <row r="8" spans="1:39" ht="12.75" customHeight="1" x14ac:dyDescent="0.2">
      <c r="B8" s="370"/>
      <c r="C8" s="232" t="s">
        <v>42</v>
      </c>
      <c r="D8" s="227" t="s">
        <v>43</v>
      </c>
      <c r="E8" s="152" t="s">
        <v>44</v>
      </c>
      <c r="F8" s="152" t="s">
        <v>45</v>
      </c>
      <c r="G8" s="152" t="s">
        <v>46</v>
      </c>
      <c r="H8" s="152" t="s">
        <v>47</v>
      </c>
      <c r="I8" s="153" t="s">
        <v>48</v>
      </c>
      <c r="J8" s="231" t="s">
        <v>49</v>
      </c>
      <c r="K8" s="111" t="s">
        <v>50</v>
      </c>
      <c r="L8" s="52" t="s">
        <v>51</v>
      </c>
      <c r="M8" s="52" t="s">
        <v>52</v>
      </c>
      <c r="N8" s="52" t="s">
        <v>53</v>
      </c>
      <c r="O8" s="52" t="s">
        <v>54</v>
      </c>
      <c r="P8" s="56" t="s">
        <v>55</v>
      </c>
      <c r="Q8" s="231" t="s">
        <v>56</v>
      </c>
      <c r="R8" s="111" t="s">
        <v>57</v>
      </c>
      <c r="S8" s="52" t="s">
        <v>58</v>
      </c>
      <c r="T8" s="52" t="s">
        <v>59</v>
      </c>
      <c r="U8" s="52" t="s">
        <v>60</v>
      </c>
      <c r="V8" s="52" t="s">
        <v>61</v>
      </c>
      <c r="W8" s="56" t="s">
        <v>62</v>
      </c>
      <c r="X8" s="231" t="s">
        <v>63</v>
      </c>
      <c r="Y8" s="111" t="s">
        <v>64</v>
      </c>
      <c r="Z8" s="52" t="s">
        <v>65</v>
      </c>
      <c r="AA8" s="52" t="s">
        <v>66</v>
      </c>
      <c r="AB8" s="52" t="s">
        <v>67</v>
      </c>
      <c r="AC8" s="52" t="s">
        <v>68</v>
      </c>
      <c r="AD8" s="56" t="s">
        <v>69</v>
      </c>
      <c r="AE8" s="231" t="s">
        <v>70</v>
      </c>
      <c r="AF8" s="111" t="s">
        <v>71</v>
      </c>
      <c r="AG8" s="52" t="s">
        <v>98</v>
      </c>
      <c r="AH8" s="52" t="s">
        <v>99</v>
      </c>
      <c r="AI8" s="52" t="s">
        <v>100</v>
      </c>
      <c r="AJ8" s="52" t="s">
        <v>101</v>
      </c>
      <c r="AK8" s="56" t="s">
        <v>102</v>
      </c>
    </row>
    <row r="9" spans="1:39" ht="12" customHeight="1" x14ac:dyDescent="0.2">
      <c r="A9" s="154" t="s">
        <v>72</v>
      </c>
      <c r="B9" s="155" t="s">
        <v>73</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74</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75</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496</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520</v>
      </c>
      <c r="B13" s="158" t="s">
        <v>497</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77</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78</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79</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519</v>
      </c>
      <c r="C17" s="235">
        <f t="shared" ref="C17:AG17" si="0">SUM(C12:C16)</f>
        <v>0</v>
      </c>
      <c r="D17" s="218">
        <f t="shared" si="0"/>
        <v>0</v>
      </c>
      <c r="E17" s="31">
        <f t="shared" si="0"/>
        <v>0</v>
      </c>
      <c r="F17" s="28">
        <f t="shared" si="0"/>
        <v>0</v>
      </c>
      <c r="G17" s="28">
        <f t="shared" si="0"/>
        <v>0</v>
      </c>
      <c r="H17" s="28">
        <f t="shared" si="0"/>
        <v>0</v>
      </c>
      <c r="I17" s="32">
        <f t="shared" si="0"/>
        <v>0</v>
      </c>
      <c r="J17" s="235">
        <f t="shared" si="0"/>
        <v>0</v>
      </c>
      <c r="K17" s="218">
        <f t="shared" si="0"/>
        <v>0</v>
      </c>
      <c r="L17" s="31">
        <f t="shared" si="0"/>
        <v>0</v>
      </c>
      <c r="M17" s="28">
        <f t="shared" si="0"/>
        <v>0</v>
      </c>
      <c r="N17" s="28">
        <f t="shared" si="0"/>
        <v>0</v>
      </c>
      <c r="O17" s="28">
        <f t="shared" si="0"/>
        <v>0</v>
      </c>
      <c r="P17" s="32">
        <f t="shared" si="0"/>
        <v>0</v>
      </c>
      <c r="Q17" s="235">
        <f t="shared" si="0"/>
        <v>0</v>
      </c>
      <c r="R17" s="218">
        <f t="shared" si="0"/>
        <v>0</v>
      </c>
      <c r="S17" s="31">
        <f t="shared" si="0"/>
        <v>0</v>
      </c>
      <c r="T17" s="28">
        <f t="shared" si="0"/>
        <v>0</v>
      </c>
      <c r="U17" s="28">
        <f t="shared" si="0"/>
        <v>0</v>
      </c>
      <c r="V17" s="28">
        <f t="shared" si="0"/>
        <v>0</v>
      </c>
      <c r="W17" s="32">
        <f t="shared" si="0"/>
        <v>0</v>
      </c>
      <c r="X17" s="235">
        <f t="shared" si="0"/>
        <v>0</v>
      </c>
      <c r="Y17" s="218">
        <f t="shared" si="0"/>
        <v>0</v>
      </c>
      <c r="Z17" s="31">
        <f t="shared" si="0"/>
        <v>0</v>
      </c>
      <c r="AA17" s="28">
        <f t="shared" si="0"/>
        <v>0</v>
      </c>
      <c r="AB17" s="28">
        <f t="shared" si="0"/>
        <v>0</v>
      </c>
      <c r="AC17" s="28">
        <f t="shared" si="0"/>
        <v>0</v>
      </c>
      <c r="AD17" s="32">
        <f t="shared" si="0"/>
        <v>0</v>
      </c>
      <c r="AE17" s="235">
        <f t="shared" si="0"/>
        <v>0</v>
      </c>
      <c r="AF17" s="30">
        <f t="shared" si="0"/>
        <v>0</v>
      </c>
      <c r="AG17" s="31">
        <f t="shared" si="0"/>
        <v>0</v>
      </c>
      <c r="AH17" s="28">
        <f t="shared" ref="AH17" si="1">SUM(AH12:AH16)</f>
        <v>0</v>
      </c>
      <c r="AI17" s="28">
        <f>SUM(AI12:AI16)</f>
        <v>0</v>
      </c>
      <c r="AJ17" s="28">
        <f>SUM(AJ12:AJ16)</f>
        <v>0</v>
      </c>
      <c r="AK17" s="170">
        <f>SUM(AK12:AK16)</f>
        <v>0</v>
      </c>
    </row>
    <row r="18" spans="1:37" x14ac:dyDescent="0.2">
      <c r="A18" s="157">
        <v>8</v>
      </c>
      <c r="B18" s="158" t="s">
        <v>522</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80</v>
      </c>
      <c r="B19" s="160" t="s">
        <v>81</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82</v>
      </c>
      <c r="C22" s="235">
        <f t="shared" ref="C22:O22" si="2">SUM(C20:C21)</f>
        <v>0</v>
      </c>
      <c r="D22" s="218">
        <f t="shared" si="2"/>
        <v>0</v>
      </c>
      <c r="E22" s="31">
        <f t="shared" si="2"/>
        <v>0</v>
      </c>
      <c r="F22" s="28">
        <f t="shared" si="2"/>
        <v>0</v>
      </c>
      <c r="G22" s="28">
        <f t="shared" si="2"/>
        <v>0</v>
      </c>
      <c r="H22" s="28">
        <f t="shared" si="2"/>
        <v>0</v>
      </c>
      <c r="I22" s="32">
        <f t="shared" si="2"/>
        <v>0</v>
      </c>
      <c r="J22" s="235">
        <f t="shared" si="2"/>
        <v>0</v>
      </c>
      <c r="K22" s="218">
        <f t="shared" si="2"/>
        <v>0</v>
      </c>
      <c r="L22" s="31">
        <f t="shared" si="2"/>
        <v>0</v>
      </c>
      <c r="M22" s="28">
        <f t="shared" si="2"/>
        <v>0</v>
      </c>
      <c r="N22" s="28">
        <f t="shared" si="2"/>
        <v>0</v>
      </c>
      <c r="O22" s="28">
        <f t="shared" si="2"/>
        <v>0</v>
      </c>
      <c r="P22" s="32">
        <f t="shared" ref="P22" si="3">SUM(P20:P21)</f>
        <v>0</v>
      </c>
      <c r="Q22" s="235">
        <f t="shared" ref="Q22:AK22" si="4">SUM(Q20:Q21)</f>
        <v>0</v>
      </c>
      <c r="R22" s="218">
        <f t="shared" si="4"/>
        <v>0</v>
      </c>
      <c r="S22" s="31">
        <f t="shared" si="4"/>
        <v>0</v>
      </c>
      <c r="T22" s="28">
        <f t="shared" si="4"/>
        <v>0</v>
      </c>
      <c r="U22" s="28">
        <f t="shared" si="4"/>
        <v>0</v>
      </c>
      <c r="V22" s="28">
        <f t="shared" si="4"/>
        <v>0</v>
      </c>
      <c r="W22" s="32">
        <f t="shared" si="4"/>
        <v>0</v>
      </c>
      <c r="X22" s="235">
        <f t="shared" si="4"/>
        <v>0</v>
      </c>
      <c r="Y22" s="218">
        <f t="shared" si="4"/>
        <v>0</v>
      </c>
      <c r="Z22" s="31">
        <f t="shared" si="4"/>
        <v>0</v>
      </c>
      <c r="AA22" s="28">
        <f t="shared" si="4"/>
        <v>0</v>
      </c>
      <c r="AB22" s="28">
        <f t="shared" si="4"/>
        <v>0</v>
      </c>
      <c r="AC22" s="28">
        <f t="shared" si="4"/>
        <v>0</v>
      </c>
      <c r="AD22" s="32">
        <f t="shared" si="4"/>
        <v>0</v>
      </c>
      <c r="AE22" s="235">
        <f t="shared" si="4"/>
        <v>0</v>
      </c>
      <c r="AF22" s="30">
        <f t="shared" si="4"/>
        <v>0</v>
      </c>
      <c r="AG22" s="31">
        <f t="shared" si="4"/>
        <v>0</v>
      </c>
      <c r="AH22" s="28">
        <f t="shared" si="4"/>
        <v>0</v>
      </c>
      <c r="AI22" s="28">
        <f t="shared" si="4"/>
        <v>0</v>
      </c>
      <c r="AJ22" s="28">
        <f t="shared" si="4"/>
        <v>0</v>
      </c>
      <c r="AK22" s="170">
        <f t="shared" si="4"/>
        <v>0</v>
      </c>
    </row>
    <row r="23" spans="1:37" ht="12.75" customHeight="1" x14ac:dyDescent="0.2">
      <c r="A23" s="159" t="s">
        <v>83</v>
      </c>
      <c r="B23" s="160" t="s">
        <v>444</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86</v>
      </c>
      <c r="C28" s="236">
        <f t="shared" ref="C28:AF28" si="5">SUM(C24:C27)</f>
        <v>0</v>
      </c>
      <c r="D28" s="230">
        <f t="shared" si="5"/>
        <v>0</v>
      </c>
      <c r="E28" s="35">
        <f t="shared" si="5"/>
        <v>0</v>
      </c>
      <c r="F28" s="35">
        <f t="shared" si="5"/>
        <v>0</v>
      </c>
      <c r="G28" s="35">
        <f t="shared" si="5"/>
        <v>0</v>
      </c>
      <c r="H28" s="35">
        <f t="shared" si="5"/>
        <v>0</v>
      </c>
      <c r="I28" s="36">
        <f t="shared" si="5"/>
        <v>0</v>
      </c>
      <c r="J28" s="236">
        <f t="shared" si="5"/>
        <v>0</v>
      </c>
      <c r="K28" s="230">
        <f t="shared" si="5"/>
        <v>0</v>
      </c>
      <c r="L28" s="35">
        <f t="shared" si="5"/>
        <v>0</v>
      </c>
      <c r="M28" s="35">
        <f t="shared" si="5"/>
        <v>0</v>
      </c>
      <c r="N28" s="35">
        <f t="shared" si="5"/>
        <v>0</v>
      </c>
      <c r="O28" s="35">
        <f t="shared" si="5"/>
        <v>0</v>
      </c>
      <c r="P28" s="36">
        <f t="shared" si="5"/>
        <v>0</v>
      </c>
      <c r="Q28" s="236">
        <f t="shared" si="5"/>
        <v>0</v>
      </c>
      <c r="R28" s="230">
        <f t="shared" si="5"/>
        <v>0</v>
      </c>
      <c r="S28" s="35">
        <f t="shared" si="5"/>
        <v>0</v>
      </c>
      <c r="T28" s="35">
        <f t="shared" si="5"/>
        <v>0</v>
      </c>
      <c r="U28" s="35">
        <f t="shared" si="5"/>
        <v>0</v>
      </c>
      <c r="V28" s="35">
        <f t="shared" si="5"/>
        <v>0</v>
      </c>
      <c r="W28" s="36">
        <f t="shared" si="5"/>
        <v>0</v>
      </c>
      <c r="X28" s="236">
        <f t="shared" si="5"/>
        <v>0</v>
      </c>
      <c r="Y28" s="230">
        <f t="shared" si="5"/>
        <v>0</v>
      </c>
      <c r="Z28" s="35">
        <f t="shared" si="5"/>
        <v>0</v>
      </c>
      <c r="AA28" s="35">
        <f t="shared" si="5"/>
        <v>0</v>
      </c>
      <c r="AB28" s="35">
        <f t="shared" si="5"/>
        <v>0</v>
      </c>
      <c r="AC28" s="35">
        <f t="shared" si="5"/>
        <v>0</v>
      </c>
      <c r="AD28" s="36">
        <f t="shared" si="5"/>
        <v>0</v>
      </c>
      <c r="AE28" s="236">
        <f t="shared" si="5"/>
        <v>0</v>
      </c>
      <c r="AF28" s="34">
        <f t="shared" si="5"/>
        <v>0</v>
      </c>
      <c r="AG28" s="35">
        <f t="shared" ref="AG28" si="6">SUM(AG24:AG27)</f>
        <v>0</v>
      </c>
      <c r="AH28" s="35">
        <f>SUM(AH24:AH27)</f>
        <v>0</v>
      </c>
      <c r="AI28" s="35">
        <f>SUM(AI24:AI27)</f>
        <v>0</v>
      </c>
      <c r="AJ28" s="35">
        <f>SUM(AJ24:AJ27)</f>
        <v>0</v>
      </c>
      <c r="AK28" s="37">
        <f>SUM(AK24:AK27)</f>
        <v>0</v>
      </c>
    </row>
    <row r="31" spans="1:37" hidden="1" x14ac:dyDescent="0.2">
      <c r="A31" s="254"/>
      <c r="B31" s="416" t="s">
        <v>179</v>
      </c>
      <c r="C31" s="419" t="s">
        <v>140</v>
      </c>
      <c r="D31" s="420"/>
      <c r="E31" s="420"/>
      <c r="F31" s="420"/>
      <c r="G31" s="420"/>
      <c r="H31" s="420"/>
      <c r="I31" s="421"/>
      <c r="J31" s="419" t="s">
        <v>141</v>
      </c>
      <c r="K31" s="420"/>
      <c r="L31" s="420"/>
      <c r="M31" s="420"/>
      <c r="N31" s="420"/>
      <c r="O31" s="420"/>
      <c r="P31" s="421"/>
      <c r="Q31" s="419" t="s">
        <v>142</v>
      </c>
      <c r="R31" s="420"/>
      <c r="S31" s="420"/>
      <c r="T31" s="420"/>
      <c r="U31" s="420"/>
      <c r="V31" s="420"/>
      <c r="W31" s="421"/>
    </row>
    <row r="32" spans="1:37" ht="25.5" hidden="1" customHeight="1" x14ac:dyDescent="0.2">
      <c r="A32" s="255"/>
      <c r="B32" s="417"/>
      <c r="C32" s="178" t="s">
        <v>182</v>
      </c>
      <c r="D32" s="44" t="s">
        <v>493</v>
      </c>
      <c r="E32" s="44" t="s">
        <v>494</v>
      </c>
      <c r="F32" s="44" t="s">
        <v>392</v>
      </c>
      <c r="G32" s="44" t="s">
        <v>393</v>
      </c>
      <c r="H32" s="44" t="s">
        <v>394</v>
      </c>
      <c r="I32" s="151" t="s">
        <v>41</v>
      </c>
      <c r="J32" s="178" t="s">
        <v>182</v>
      </c>
      <c r="K32" s="44" t="s">
        <v>493</v>
      </c>
      <c r="L32" s="44" t="s">
        <v>494</v>
      </c>
      <c r="M32" s="44" t="s">
        <v>392</v>
      </c>
      <c r="N32" s="44" t="s">
        <v>393</v>
      </c>
      <c r="O32" s="44" t="s">
        <v>394</v>
      </c>
      <c r="P32" s="151" t="s">
        <v>41</v>
      </c>
      <c r="Q32" s="178" t="s">
        <v>182</v>
      </c>
      <c r="R32" s="44" t="s">
        <v>493</v>
      </c>
      <c r="S32" s="44" t="s">
        <v>494</v>
      </c>
      <c r="T32" s="44" t="s">
        <v>392</v>
      </c>
      <c r="U32" s="44" t="s">
        <v>393</v>
      </c>
      <c r="V32" s="44" t="s">
        <v>394</v>
      </c>
      <c r="W32" s="180" t="s">
        <v>41</v>
      </c>
    </row>
    <row r="33" spans="1:23" ht="13.5" hidden="1" thickBot="1" x14ac:dyDescent="0.25">
      <c r="A33" s="256"/>
      <c r="B33" s="418"/>
      <c r="C33" s="182" t="s">
        <v>42</v>
      </c>
      <c r="D33" s="183" t="s">
        <v>43</v>
      </c>
      <c r="E33" s="184" t="s">
        <v>44</v>
      </c>
      <c r="F33" s="184" t="s">
        <v>45</v>
      </c>
      <c r="G33" s="184" t="s">
        <v>46</v>
      </c>
      <c r="H33" s="184" t="s">
        <v>47</v>
      </c>
      <c r="I33" s="185" t="s">
        <v>48</v>
      </c>
      <c r="J33" s="182" t="s">
        <v>49</v>
      </c>
      <c r="K33" s="183" t="s">
        <v>50</v>
      </c>
      <c r="L33" s="184" t="s">
        <v>51</v>
      </c>
      <c r="M33" s="184" t="s">
        <v>52</v>
      </c>
      <c r="N33" s="184" t="s">
        <v>53</v>
      </c>
      <c r="O33" s="184" t="s">
        <v>54</v>
      </c>
      <c r="P33" s="185" t="s">
        <v>55</v>
      </c>
      <c r="Q33" s="182" t="s">
        <v>56</v>
      </c>
      <c r="R33" s="183" t="s">
        <v>57</v>
      </c>
      <c r="S33" s="184" t="s">
        <v>58</v>
      </c>
      <c r="T33" s="184" t="s">
        <v>59</v>
      </c>
      <c r="U33" s="184" t="s">
        <v>60</v>
      </c>
      <c r="V33" s="184" t="s">
        <v>61</v>
      </c>
      <c r="W33" s="185" t="s">
        <v>62</v>
      </c>
    </row>
    <row r="34" spans="1:23" hidden="1" x14ac:dyDescent="0.2">
      <c r="A34" s="256" t="s">
        <v>72</v>
      </c>
      <c r="B34" s="190" t="s">
        <v>73</v>
      </c>
      <c r="C34" s="105"/>
      <c r="D34" s="106"/>
      <c r="E34" s="107"/>
      <c r="F34" s="107"/>
      <c r="G34" s="107"/>
      <c r="H34" s="107"/>
      <c r="I34" s="108"/>
      <c r="J34" s="105"/>
      <c r="K34" s="106"/>
      <c r="L34" s="107"/>
      <c r="M34" s="107"/>
      <c r="N34" s="107"/>
      <c r="O34" s="107"/>
      <c r="P34" s="108"/>
      <c r="Q34" s="249"/>
      <c r="R34" s="250"/>
      <c r="S34" s="251"/>
      <c r="T34" s="251"/>
      <c r="U34" s="251"/>
      <c r="V34" s="251"/>
      <c r="W34" s="109"/>
    </row>
    <row r="35" spans="1:23" hidden="1" x14ac:dyDescent="0.2">
      <c r="A35" s="191">
        <v>3</v>
      </c>
      <c r="B35" s="335" t="s">
        <v>498</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520</v>
      </c>
      <c r="B36" s="335" t="s">
        <v>497</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77</v>
      </c>
      <c r="C37" s="74">
        <f>SUM(D37:I37)</f>
        <v>0</v>
      </c>
      <c r="D37" s="75">
        <f>IF((' פנסיוני א3'!D14+' פנסיוני א3'!K14)=0,0,(' פנסיוני א3'!D14+' פנסיוני א3'!K14)/(' פנסיוני א3'!$C$17+' פנסיוני א3'!$J$17))</f>
        <v>0</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0</v>
      </c>
      <c r="G37" s="75">
        <f>IF((' פנסיוני א3'!G14+' פנסיוני א3'!N14)=0,0,(' פנסיוני א3'!G14+' פנסיוני א3'!N14)/(' פנסיוני א3'!$C$17+' פנסיוני א3'!$J$17))</f>
        <v>0</v>
      </c>
      <c r="H37" s="75">
        <f>IF((' פנסיוני א3'!H14+' פנסיוני א3'!O14)=0,0,(' פנסיוני א3'!H14+' פנסיוני א3'!O14)/(' פנסיוני א3'!$C$17+' פנסיוני א3'!$J$17))</f>
        <v>0</v>
      </c>
      <c r="I37" s="75">
        <f>IF((' פנסיוני א3'!I14+' פנסיוני א3'!P14)=0,0,(' פנסיוני א3'!I14+' פנסיוני א3'!P14)/(' פנסיוני א3'!$C$17+' פנסיוני א3'!$J$17))</f>
        <v>0</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0</v>
      </c>
      <c r="R37" s="75">
        <f>IF(' פנסיוני א3'!AF14=0,0,' פנסיוני א3'!AF14/' פנסיוני א3'!$AE$17)</f>
        <v>0</v>
      </c>
      <c r="S37" s="75">
        <f>IF(' פנסיוני א3'!AG14=0,0,' פנסיוני א3'!AG14/' פנסיוני א3'!$AE$17)</f>
        <v>0</v>
      </c>
      <c r="T37" s="75">
        <f>IF(' פנסיוני א3'!AH14=0,0,' פנסיוני א3'!AH14/' פנסיוני א3'!$AE$17)</f>
        <v>0</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91">
        <v>5</v>
      </c>
      <c r="B38" s="193"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91">
        <v>6</v>
      </c>
      <c r="B39" s="193"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0</v>
      </c>
      <c r="R39" s="75">
        <f>IF(' פנסיוני א3'!AF16=0,0,' פנסיוני א3'!AF16/' פנסיוני א3'!$AE$17)</f>
        <v>0</v>
      </c>
      <c r="S39" s="75">
        <f>IF(' פנסיוני א3'!AG16=0,0,' פנסיוני א3'!AG16/' פנסיוני א3'!$AE$17)</f>
        <v>0</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91">
        <v>7</v>
      </c>
      <c r="B40" s="260" t="s">
        <v>521</v>
      </c>
      <c r="C40" s="219">
        <f>SUM(C35:C39)</f>
        <v>0</v>
      </c>
      <c r="D40" s="222">
        <f t="shared" ref="D40:I40" si="7">SUM(D35:D39)</f>
        <v>0</v>
      </c>
      <c r="E40" s="222">
        <f t="shared" si="7"/>
        <v>0</v>
      </c>
      <c r="F40" s="222">
        <f t="shared" si="7"/>
        <v>0</v>
      </c>
      <c r="G40" s="222">
        <f t="shared" si="7"/>
        <v>0</v>
      </c>
      <c r="H40" s="222">
        <f t="shared" si="7"/>
        <v>0</v>
      </c>
      <c r="I40" s="223">
        <f t="shared" si="7"/>
        <v>0</v>
      </c>
      <c r="J40" s="219">
        <f>SUM(J35:J39)</f>
        <v>0</v>
      </c>
      <c r="K40" s="222">
        <f t="shared" ref="K40:P40" si="8">SUM(K35:K39)</f>
        <v>0</v>
      </c>
      <c r="L40" s="222">
        <f t="shared" si="8"/>
        <v>0</v>
      </c>
      <c r="M40" s="222">
        <f t="shared" si="8"/>
        <v>0</v>
      </c>
      <c r="N40" s="222">
        <f t="shared" si="8"/>
        <v>0</v>
      </c>
      <c r="O40" s="222">
        <f t="shared" si="8"/>
        <v>0</v>
      </c>
      <c r="P40" s="223">
        <f t="shared" si="8"/>
        <v>0</v>
      </c>
      <c r="Q40" s="219">
        <f>SUM(Q35:Q39)</f>
        <v>0</v>
      </c>
      <c r="R40" s="222">
        <f t="shared" ref="R40:W40" si="9">SUM(R35:R39)</f>
        <v>0</v>
      </c>
      <c r="S40" s="222">
        <f t="shared" si="9"/>
        <v>0</v>
      </c>
      <c r="T40" s="222">
        <f t="shared" si="9"/>
        <v>0</v>
      </c>
      <c r="U40" s="222">
        <f t="shared" si="9"/>
        <v>0</v>
      </c>
      <c r="V40" s="222">
        <f t="shared" si="9"/>
        <v>0</v>
      </c>
      <c r="W40" s="223">
        <f t="shared" si="9"/>
        <v>0</v>
      </c>
    </row>
    <row r="41" spans="1:23" hidden="1" x14ac:dyDescent="0.2">
      <c r="A41" s="194" t="s">
        <v>80</v>
      </c>
      <c r="B41" s="195"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91">
        <v>1</v>
      </c>
      <c r="B42" s="192"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91">
        <v>2</v>
      </c>
      <c r="B43" s="192"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91">
        <v>3</v>
      </c>
      <c r="B44" s="192"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4" t="s">
        <v>83</v>
      </c>
      <c r="B45" s="195" t="s">
        <v>444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91">
        <v>1</v>
      </c>
      <c r="B46" s="192"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v>
      </c>
      <c r="R46" s="75">
        <f>IF(' פנסיוני א3'!AF24=0,0,' פנסיוני א3'!AF24/' פנסיוני א3'!$AE$28)</f>
        <v>0</v>
      </c>
      <c r="S46" s="75">
        <f>IF(' פנסיוני א3'!AG24=0,0,' פנסיוני א3'!AG24/' פנסיוני א3'!$AE$28)</f>
        <v>0</v>
      </c>
      <c r="T46" s="75">
        <f>IF(' פנסיוני א3'!AH24=0,0,' פנסיוני א3'!AH24/' פנסיוני א3'!$AE$28)</f>
        <v>0</v>
      </c>
      <c r="U46" s="75">
        <f>IF(' פנסיוני א3'!AI24=0,0,' פנסיוני א3'!AI24/' פנסיוני א3'!$AE$28)</f>
        <v>0</v>
      </c>
      <c r="V46" s="75">
        <f>IF(' פנסיוני א3'!AJ24=0,0,' פנסיוני א3'!AJ24/' פנסיוני א3'!$AE$28)</f>
        <v>0</v>
      </c>
      <c r="W46" s="77">
        <f>IF(' פנסיוני א3'!AK24=0,0,' פנסיוני א3'!AK24/' פנסיוני א3'!$AE$28)</f>
        <v>0</v>
      </c>
    </row>
    <row r="47" spans="1:23" hidden="1" x14ac:dyDescent="0.2">
      <c r="A47" s="191">
        <v>2</v>
      </c>
      <c r="B47" s="192"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91">
        <v>3</v>
      </c>
      <c r="B48" s="192" t="s">
        <v>84</v>
      </c>
      <c r="C48" s="89">
        <f>SUM(D48:I48)</f>
        <v>0</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91">
        <v>4</v>
      </c>
      <c r="B49" s="192" t="s">
        <v>85</v>
      </c>
      <c r="C49" s="94">
        <f>SUM(D49:I49)</f>
        <v>0</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0</v>
      </c>
      <c r="R49" s="75">
        <f>IF(' פנסיוני א3'!AF27=0,0,' פנסיוני א3'!AF27/' פנסיוני א3'!$AE$28)</f>
        <v>0</v>
      </c>
      <c r="S49" s="75">
        <f>IF(' פנסיוני א3'!AG27=0,0,' פנסיוני א3'!AG27/' פנסיוני א3'!$AE$28)</f>
        <v>0</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6">
        <v>5</v>
      </c>
      <c r="B50" s="197" t="s">
        <v>86</v>
      </c>
      <c r="C50" s="96">
        <f>SUM(C46:C49)</f>
        <v>0</v>
      </c>
      <c r="D50" s="99">
        <f t="shared" ref="D50:W50" si="11">SUM(D46:D49)</f>
        <v>0</v>
      </c>
      <c r="E50" s="99">
        <f t="shared" si="11"/>
        <v>0</v>
      </c>
      <c r="F50" s="99">
        <f t="shared" si="11"/>
        <v>0</v>
      </c>
      <c r="G50" s="99">
        <f t="shared" si="11"/>
        <v>0</v>
      </c>
      <c r="H50" s="99">
        <f t="shared" si="11"/>
        <v>0</v>
      </c>
      <c r="I50" s="98">
        <f t="shared" si="11"/>
        <v>0</v>
      </c>
      <c r="J50" s="96">
        <f t="shared" si="11"/>
        <v>0</v>
      </c>
      <c r="K50" s="99">
        <f t="shared" si="11"/>
        <v>0</v>
      </c>
      <c r="L50" s="99">
        <f t="shared" si="11"/>
        <v>0</v>
      </c>
      <c r="M50" s="99">
        <f t="shared" si="11"/>
        <v>0</v>
      </c>
      <c r="N50" s="99">
        <f t="shared" si="11"/>
        <v>0</v>
      </c>
      <c r="O50" s="99">
        <f t="shared" si="11"/>
        <v>0</v>
      </c>
      <c r="P50" s="98">
        <f t="shared" si="11"/>
        <v>0</v>
      </c>
      <c r="Q50" s="96">
        <f>SUM(Q46:Q49)</f>
        <v>0</v>
      </c>
      <c r="R50" s="99">
        <f t="shared" si="11"/>
        <v>0</v>
      </c>
      <c r="S50" s="99">
        <f t="shared" si="11"/>
        <v>0</v>
      </c>
      <c r="T50" s="99">
        <f t="shared" si="11"/>
        <v>0</v>
      </c>
      <c r="U50" s="99">
        <f t="shared" si="11"/>
        <v>0</v>
      </c>
      <c r="V50" s="99">
        <f t="shared" si="11"/>
        <v>0</v>
      </c>
      <c r="W50" s="98">
        <f t="shared" si="11"/>
        <v>0</v>
      </c>
    </row>
  </sheetData>
  <sheetProtection password="CC43" sheet="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50" t="str">
        <f>הוראות!B29</f>
        <v>נספח ב3 מדדי תביעות בקצבת נכות (א.כ.ע), ריסק מוות וקצבת שארים</v>
      </c>
    </row>
    <row r="2" spans="1:28" ht="20.25" x14ac:dyDescent="0.2">
      <c r="B2" s="174" t="str">
        <f>הוראות!B13</f>
        <v>החברה המנהלת של רום קרן ההשתלמות לעובדי הרשויות המקומיות בע"מ</v>
      </c>
    </row>
    <row r="3" spans="1:28"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423</v>
      </c>
    </row>
    <row r="6" spans="1:28" ht="13.5" thickBot="1" x14ac:dyDescent="0.25"/>
    <row r="7" spans="1:28" x14ac:dyDescent="0.2">
      <c r="A7" s="254"/>
      <c r="B7" s="416" t="s">
        <v>179</v>
      </c>
      <c r="C7" s="410"/>
      <c r="D7" s="410"/>
      <c r="E7" s="419" t="s">
        <v>140</v>
      </c>
      <c r="F7" s="420"/>
      <c r="G7" s="420"/>
      <c r="H7" s="420"/>
      <c r="I7" s="420"/>
      <c r="J7" s="420"/>
      <c r="K7" s="421"/>
      <c r="L7" s="419" t="s">
        <v>141</v>
      </c>
      <c r="M7" s="420"/>
      <c r="N7" s="420"/>
      <c r="O7" s="420"/>
      <c r="P7" s="420"/>
      <c r="Q7" s="420"/>
      <c r="R7" s="421"/>
      <c r="S7" s="419" t="s">
        <v>142</v>
      </c>
      <c r="T7" s="420"/>
      <c r="U7" s="420"/>
      <c r="V7" s="420"/>
      <c r="W7" s="420"/>
      <c r="X7" s="420"/>
      <c r="Y7" s="421"/>
    </row>
    <row r="8" spans="1:28" ht="25.5" customHeight="1" x14ac:dyDescent="0.2">
      <c r="A8" s="255"/>
      <c r="B8" s="412"/>
      <c r="C8" s="412"/>
      <c r="D8" s="412"/>
      <c r="E8" s="178" t="s">
        <v>182</v>
      </c>
      <c r="F8" s="44" t="s">
        <v>493</v>
      </c>
      <c r="G8" s="44" t="s">
        <v>494</v>
      </c>
      <c r="H8" s="44" t="s">
        <v>392</v>
      </c>
      <c r="I8" s="44" t="s">
        <v>393</v>
      </c>
      <c r="J8" s="44" t="s">
        <v>394</v>
      </c>
      <c r="K8" s="151" t="s">
        <v>41</v>
      </c>
      <c r="L8" s="178" t="s">
        <v>182</v>
      </c>
      <c r="M8" s="44" t="s">
        <v>493</v>
      </c>
      <c r="N8" s="44" t="s">
        <v>494</v>
      </c>
      <c r="O8" s="44" t="s">
        <v>392</v>
      </c>
      <c r="P8" s="44" t="s">
        <v>393</v>
      </c>
      <c r="Q8" s="44" t="s">
        <v>394</v>
      </c>
      <c r="R8" s="151" t="s">
        <v>41</v>
      </c>
      <c r="S8" s="178" t="s">
        <v>182</v>
      </c>
      <c r="T8" s="44" t="s">
        <v>493</v>
      </c>
      <c r="U8" s="44" t="s">
        <v>494</v>
      </c>
      <c r="V8" s="44" t="s">
        <v>392</v>
      </c>
      <c r="W8" s="44" t="s">
        <v>393</v>
      </c>
      <c r="X8" s="44" t="s">
        <v>394</v>
      </c>
      <c r="Y8" s="180" t="s">
        <v>41</v>
      </c>
    </row>
    <row r="9" spans="1:28" ht="13.5" thickBot="1" x14ac:dyDescent="0.25">
      <c r="A9" s="256"/>
      <c r="B9" s="414"/>
      <c r="C9" s="414"/>
      <c r="D9" s="414"/>
      <c r="E9" s="182" t="s">
        <v>42</v>
      </c>
      <c r="F9" s="183" t="s">
        <v>43</v>
      </c>
      <c r="G9" s="184" t="s">
        <v>44</v>
      </c>
      <c r="H9" s="184" t="s">
        <v>45</v>
      </c>
      <c r="I9" s="184" t="s">
        <v>46</v>
      </c>
      <c r="J9" s="184" t="s">
        <v>47</v>
      </c>
      <c r="K9" s="185" t="s">
        <v>48</v>
      </c>
      <c r="L9" s="182" t="s">
        <v>49</v>
      </c>
      <c r="M9" s="183" t="s">
        <v>50</v>
      </c>
      <c r="N9" s="184" t="s">
        <v>51</v>
      </c>
      <c r="O9" s="184" t="s">
        <v>52</v>
      </c>
      <c r="P9" s="184" t="s">
        <v>53</v>
      </c>
      <c r="Q9" s="184" t="s">
        <v>54</v>
      </c>
      <c r="R9" s="185" t="s">
        <v>55</v>
      </c>
      <c r="S9" s="182" t="s">
        <v>56</v>
      </c>
      <c r="T9" s="183" t="s">
        <v>57</v>
      </c>
      <c r="U9" s="184" t="s">
        <v>58</v>
      </c>
      <c r="V9" s="184" t="s">
        <v>59</v>
      </c>
      <c r="W9" s="184" t="s">
        <v>60</v>
      </c>
      <c r="X9" s="184" t="s">
        <v>61</v>
      </c>
      <c r="Y9" s="185" t="s">
        <v>62</v>
      </c>
      <c r="Z9" s="110" t="s">
        <v>63</v>
      </c>
      <c r="AA9" s="110" t="s">
        <v>64</v>
      </c>
      <c r="AB9" s="110" t="s">
        <v>65</v>
      </c>
    </row>
    <row r="10" spans="1:28" x14ac:dyDescent="0.2">
      <c r="A10" s="256" t="s">
        <v>72</v>
      </c>
      <c r="B10" s="437" t="s">
        <v>73</v>
      </c>
      <c r="C10" s="438"/>
      <c r="D10" s="438"/>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91">
        <v>3</v>
      </c>
      <c r="B11" s="407" t="s">
        <v>498</v>
      </c>
      <c r="C11" s="408"/>
      <c r="D11" s="409"/>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520</v>
      </c>
      <c r="B12" s="407" t="s">
        <v>497</v>
      </c>
      <c r="C12" s="408"/>
      <c r="D12" s="409"/>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77</v>
      </c>
      <c r="C13" s="257"/>
      <c r="D13" s="258"/>
      <c r="E13" s="74">
        <f>SUM(F13:K13)</f>
        <v>0</v>
      </c>
      <c r="F13" s="75">
        <f>IF((' פנסיוני א3'!D14+' פנסיוני א3'!K14)=0,0,(' פנסיוני א3'!D14+' פנסיוני א3'!K14)/(' פנסיוני א3'!$C$17+' פנסיוני א3'!$J$17))</f>
        <v>0</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0</v>
      </c>
      <c r="I13" s="75">
        <f>IF((' פנסיוני א3'!G14+' פנסיוני א3'!N14)=0,0,(' פנסיוני א3'!G14+' פנסיוני א3'!N14)/(' פנסיוני א3'!$C$17+' פנסיוני א3'!$J$17))</f>
        <v>0</v>
      </c>
      <c r="J13" s="75">
        <f>IF((' פנסיוני א3'!H14+' פנסיוני א3'!O14)=0,0,(' פנסיוני א3'!H14+' פנסיוני א3'!O14)/(' פנסיוני א3'!$C$17+' פנסיוני א3'!$J$17))</f>
        <v>0</v>
      </c>
      <c r="K13" s="75">
        <f>IF((' פנסיוני א3'!I14+' פנסיוני א3'!P14)=0,0,(' פנסיוני א3'!I14+' פנסיוני א3'!P14)/(' פנסיוני א3'!$C$17+' פנסיוני א3'!$J$17))</f>
        <v>0</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0</v>
      </c>
      <c r="T13" s="75">
        <f>IF(' פנסיוני א3'!AF14=0,0,' פנסיוני א3'!AF14/' פנסיוני א3'!$AE$17)</f>
        <v>0</v>
      </c>
      <c r="U13" s="75">
        <f>IF(' פנסיוני א3'!AG14=0,0,' פנסיוני א3'!AG14/' פנסיוני א3'!$AE$17)</f>
        <v>0</v>
      </c>
      <c r="V13" s="75">
        <f>IF(' פנסיוני א3'!AH14=0,0,' פנסיוני א3'!AH14/' פנסיוני א3'!$AE$17)</f>
        <v>0</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91">
        <v>5</v>
      </c>
      <c r="B14" s="193" t="s">
        <v>78</v>
      </c>
      <c r="C14" s="259"/>
      <c r="D14" s="259"/>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91">
        <v>6</v>
      </c>
      <c r="B15" s="193" t="s">
        <v>79</v>
      </c>
      <c r="C15" s="259"/>
      <c r="D15" s="259"/>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0</v>
      </c>
      <c r="T15" s="75">
        <f>IF(' פנסיוני א3'!AF16=0,0,' פנסיוני א3'!AF16/' פנסיוני א3'!$AE$17)</f>
        <v>0</v>
      </c>
      <c r="U15" s="75">
        <f>IF(' פנסיוני א3'!AG16=0,0,' פנסיוני א3'!AG16/' פנסיוני א3'!$AE$17)</f>
        <v>0</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91">
        <v>7</v>
      </c>
      <c r="B16" s="260" t="s">
        <v>521</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91">
        <v>1</v>
      </c>
      <c r="B18" s="434" t="s">
        <v>76</v>
      </c>
      <c r="C18" s="435"/>
      <c r="D18" s="436"/>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91">
        <v>2</v>
      </c>
      <c r="B19" s="434" t="s">
        <v>77</v>
      </c>
      <c r="C19" s="435"/>
      <c r="D19" s="436"/>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91">
        <v>3</v>
      </c>
      <c r="B20" s="426" t="s">
        <v>82</v>
      </c>
      <c r="C20" s="427"/>
      <c r="D20" s="427"/>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4" t="s">
        <v>83</v>
      </c>
      <c r="B21" s="439" t="s">
        <v>444</v>
      </c>
      <c r="C21" s="440"/>
      <c r="D21" s="441"/>
      <c r="E21" s="82"/>
      <c r="F21" s="83"/>
      <c r="G21" s="84"/>
      <c r="H21" s="84"/>
      <c r="I21" s="84"/>
      <c r="J21" s="84"/>
      <c r="K21" s="85"/>
      <c r="L21" s="82"/>
      <c r="M21" s="83"/>
      <c r="N21" s="84"/>
      <c r="O21" s="84"/>
      <c r="P21" s="84"/>
      <c r="Q21" s="84"/>
      <c r="R21" s="85"/>
      <c r="S21" s="82"/>
      <c r="T21" s="83"/>
      <c r="U21" s="84"/>
      <c r="V21" s="84"/>
      <c r="W21" s="84"/>
      <c r="X21" s="84"/>
      <c r="Y21" s="85"/>
    </row>
    <row r="22" spans="1:25" x14ac:dyDescent="0.2">
      <c r="A22" s="191">
        <v>1</v>
      </c>
      <c r="B22" s="434" t="s">
        <v>76</v>
      </c>
      <c r="C22" s="435"/>
      <c r="D22" s="436"/>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v>
      </c>
      <c r="T22" s="75">
        <f>IF(' פנסיוני א3'!AF24=0,0,' פנסיוני א3'!AF24/' פנסיוני א3'!$AE$28)</f>
        <v>0</v>
      </c>
      <c r="U22" s="75">
        <f>IF(' פנסיוני א3'!AG24=0,0,' פנסיוני א3'!AG24/' פנסיוני א3'!$AE$28)</f>
        <v>0</v>
      </c>
      <c r="V22" s="75">
        <f>IF(' פנסיוני א3'!AH24=0,0,' פנסיוני א3'!AH24/' פנסיוני א3'!$AE$28)</f>
        <v>0</v>
      </c>
      <c r="W22" s="75">
        <f>IF(' פנסיוני א3'!AI24=0,0,' פנסיוני א3'!AI24/' פנסיוני א3'!$AE$28)</f>
        <v>0</v>
      </c>
      <c r="X22" s="75">
        <f>IF(' פנסיוני א3'!AJ24=0,0,' פנסיוני א3'!AJ24/' פנסיוני א3'!$AE$28)</f>
        <v>0</v>
      </c>
      <c r="Y22" s="77">
        <f>IF(' פנסיוני א3'!AK24=0,0,' פנסיוני א3'!AK24/' פנסיוני א3'!$AE$28)</f>
        <v>0</v>
      </c>
    </row>
    <row r="23" spans="1:25" x14ac:dyDescent="0.2">
      <c r="A23" s="191">
        <v>2</v>
      </c>
      <c r="B23" s="434" t="s">
        <v>77</v>
      </c>
      <c r="C23" s="435"/>
      <c r="D23" s="436"/>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91">
        <v>3</v>
      </c>
      <c r="B24" s="434" t="s">
        <v>84</v>
      </c>
      <c r="C24" s="435"/>
      <c r="D24" s="436"/>
      <c r="E24" s="89">
        <f>SUM(F24:K24)</f>
        <v>0</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91">
        <v>4</v>
      </c>
      <c r="B25" s="426" t="s">
        <v>85</v>
      </c>
      <c r="C25" s="427"/>
      <c r="D25" s="428"/>
      <c r="E25" s="94">
        <f>SUM(F25:K25)</f>
        <v>0</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0</v>
      </c>
      <c r="T25" s="75">
        <f>IF(' פנסיוני א3'!AF27=0,0,' פנסיוני א3'!AF27/' פנסיוני א3'!$AE$28)</f>
        <v>0</v>
      </c>
      <c r="U25" s="75">
        <f>IF(' פנסיוני א3'!AG27=0,0,' פנסיוני א3'!AG27/' פנסיוני א3'!$AE$28)</f>
        <v>0</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6">
        <v>5</v>
      </c>
      <c r="B26" s="429" t="s">
        <v>86</v>
      </c>
      <c r="C26" s="430"/>
      <c r="D26" s="431"/>
      <c r="E26" s="96">
        <f>SUM(E22:E25)</f>
        <v>0</v>
      </c>
      <c r="F26" s="99">
        <f t="shared" ref="F26:Y26" si="5">SUM(F22:F25)</f>
        <v>0</v>
      </c>
      <c r="G26" s="99">
        <f t="shared" si="5"/>
        <v>0</v>
      </c>
      <c r="H26" s="99">
        <f t="shared" si="5"/>
        <v>0</v>
      </c>
      <c r="I26" s="99">
        <f t="shared" si="5"/>
        <v>0</v>
      </c>
      <c r="J26" s="99">
        <f t="shared" si="5"/>
        <v>0</v>
      </c>
      <c r="K26" s="98">
        <f t="shared" si="5"/>
        <v>0</v>
      </c>
      <c r="L26" s="96">
        <f t="shared" ref="L26" si="6">SUM(L22:L25)</f>
        <v>0</v>
      </c>
      <c r="M26" s="99">
        <f t="shared" si="5"/>
        <v>0</v>
      </c>
      <c r="N26" s="99">
        <f t="shared" si="5"/>
        <v>0</v>
      </c>
      <c r="O26" s="99">
        <f t="shared" si="5"/>
        <v>0</v>
      </c>
      <c r="P26" s="99">
        <f t="shared" si="5"/>
        <v>0</v>
      </c>
      <c r="Q26" s="99">
        <f t="shared" si="5"/>
        <v>0</v>
      </c>
      <c r="R26" s="98">
        <f t="shared" si="5"/>
        <v>0</v>
      </c>
      <c r="S26" s="96">
        <f>SUM(S22:S25)</f>
        <v>0</v>
      </c>
      <c r="T26" s="99">
        <f t="shared" si="5"/>
        <v>0</v>
      </c>
      <c r="U26" s="99">
        <f t="shared" si="5"/>
        <v>0</v>
      </c>
      <c r="V26" s="99">
        <f t="shared" si="5"/>
        <v>0</v>
      </c>
      <c r="W26" s="99">
        <f t="shared" si="5"/>
        <v>0</v>
      </c>
      <c r="X26" s="99">
        <f t="shared" si="5"/>
        <v>0</v>
      </c>
      <c r="Y26" s="98">
        <f t="shared" si="5"/>
        <v>0</v>
      </c>
    </row>
    <row r="27" spans="1:25" x14ac:dyDescent="0.2">
      <c r="A27" s="247"/>
      <c r="B27" s="403"/>
      <c r="C27" s="403"/>
      <c r="D27" s="403"/>
    </row>
    <row r="28" spans="1:25" x14ac:dyDescent="0.2">
      <c r="A28" s="248"/>
      <c r="B28" s="405"/>
      <c r="C28" s="405"/>
      <c r="D28" s="405"/>
    </row>
    <row r="29" spans="1:25" x14ac:dyDescent="0.2">
      <c r="A29" s="247"/>
      <c r="B29" s="403"/>
      <c r="C29" s="403"/>
      <c r="D29" s="403"/>
    </row>
    <row r="30" spans="1:25" x14ac:dyDescent="0.2">
      <c r="A30" s="262"/>
      <c r="B30" s="404"/>
      <c r="C30" s="406"/>
      <c r="D30" s="406"/>
    </row>
    <row r="31" spans="1:25" x14ac:dyDescent="0.2">
      <c r="A31" s="262"/>
      <c r="B31" s="404"/>
      <c r="C31" s="404"/>
      <c r="D31" s="404"/>
    </row>
    <row r="32" spans="1:25" x14ac:dyDescent="0.2">
      <c r="A32" s="262"/>
      <c r="B32" s="404"/>
      <c r="C32" s="404"/>
      <c r="D32" s="404"/>
    </row>
    <row r="33" spans="1:4" x14ac:dyDescent="0.2">
      <c r="A33" s="263"/>
      <c r="B33" s="403"/>
      <c r="C33" s="403"/>
      <c r="D33" s="403"/>
    </row>
    <row r="34" spans="1:4" x14ac:dyDescent="0.2">
      <c r="A34" s="262"/>
      <c r="B34" s="403"/>
      <c r="C34" s="403"/>
      <c r="D34" s="403"/>
    </row>
    <row r="35" spans="1:4" x14ac:dyDescent="0.2">
      <c r="A35" s="262"/>
      <c r="B35" s="403"/>
      <c r="C35" s="403"/>
      <c r="D35" s="403"/>
    </row>
    <row r="36" spans="1:4" x14ac:dyDescent="0.2">
      <c r="A36" s="263"/>
      <c r="B36" s="403"/>
      <c r="C36" s="403"/>
      <c r="D36" s="403"/>
    </row>
    <row r="37" spans="1:4" x14ac:dyDescent="0.2">
      <c r="A37" s="262"/>
      <c r="B37" s="403"/>
      <c r="C37" s="403"/>
      <c r="D37" s="403"/>
    </row>
    <row r="38" spans="1:4" x14ac:dyDescent="0.2">
      <c r="A38" s="262"/>
      <c r="B38" s="403"/>
      <c r="C38" s="403"/>
      <c r="D38" s="403"/>
    </row>
    <row r="39" spans="1:4" x14ac:dyDescent="0.2">
      <c r="A39" s="262"/>
      <c r="B39" s="403"/>
      <c r="C39" s="403"/>
      <c r="D39" s="403"/>
    </row>
    <row r="40" spans="1:4" x14ac:dyDescent="0.2">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microsoft.com/office/infopath/2007/PartnerControls"/>
    <ds:schemaRef ds:uri="a46656d4-8850-49b3-aebd-68bd05f7f43d"/>
    <ds:schemaRef ds:uri="http://www.w3.org/XML/1998/namespace"/>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22</vt:i4>
      </vt:variant>
    </vt:vector>
  </HeadingPairs>
  <TitlesOfParts>
    <vt:vector size="47"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'נספח א5 - G'!WPrint_Area_W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Barak Ardi</cp:lastModifiedBy>
  <cp:lastPrinted>2023-02-12T07:56:35Z</cp:lastPrinted>
  <dcterms:created xsi:type="dcterms:W3CDTF">2012-03-26T09:12:08Z</dcterms:created>
  <dcterms:modified xsi:type="dcterms:W3CDTF">2026-02-18T10:23:26Z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